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neuedu-my.sharepoint.com/personal/haibd_neu_edu_vn/Documents/MFE/Viet_sach/GT_ThongkeToan/Data_in_Book/"/>
    </mc:Choice>
  </mc:AlternateContent>
  <xr:revisionPtr revIDLastSave="1320" documentId="8_{4D5B6D8C-24D7-4BE2-B857-8FE6BD0F708B}" xr6:coauthVersionLast="47" xr6:coauthVersionMax="47" xr10:uidLastSave="{F7DEF194-F38E-4703-9336-47E81D27A119}"/>
  <bookViews>
    <workbookView xWindow="-120" yWindow="-120" windowWidth="24240" windowHeight="13140" activeTab="3" xr2:uid="{BA4038C3-3F6A-494E-9689-ED222CD2F86A}"/>
  </bookViews>
  <sheets>
    <sheet name="Ch9.ANOVA" sheetId="7" r:id="rId1"/>
    <sheet name="Ch10. Nonparametric" sheetId="5" r:id="rId2"/>
    <sheet name="Ch10.VNrating" sheetId="6" r:id="rId3"/>
    <sheet name="C11.Correl" sheetId="4" r:id="rId4"/>
    <sheet name="Ch12.Reg.XY" sheetId="1" r:id="rId5"/>
    <sheet name="C12.Reg.coutries" sheetId="2" r:id="rId6"/>
    <sheet name="Ch12.Reg.VHLSS18.HN" sheetId="3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" i="7" l="1"/>
  <c r="K13" i="7"/>
  <c r="L12" i="7" s="1"/>
  <c r="M12" i="7" s="1"/>
  <c r="K12" i="7"/>
  <c r="I15" i="7"/>
  <c r="AB66" i="4"/>
  <c r="W66" i="4"/>
  <c r="AF2" i="4" l="1"/>
  <c r="AF1" i="4"/>
  <c r="O57" i="4"/>
  <c r="O58" i="4"/>
  <c r="O56" i="4"/>
  <c r="E3" i="3"/>
  <c r="F3" i="3"/>
  <c r="E4" i="3"/>
  <c r="F4" i="3"/>
  <c r="E5" i="3"/>
  <c r="F5" i="3"/>
  <c r="E6" i="3"/>
  <c r="F6" i="3"/>
  <c r="E7" i="3"/>
  <c r="F7" i="3"/>
  <c r="E8" i="3"/>
  <c r="F8" i="3"/>
  <c r="E9" i="3"/>
  <c r="F9" i="3"/>
  <c r="E10" i="3"/>
  <c r="F10" i="3"/>
  <c r="E11" i="3"/>
  <c r="F11" i="3"/>
  <c r="E12" i="3"/>
  <c r="F12" i="3"/>
  <c r="E13" i="3"/>
  <c r="F13" i="3"/>
  <c r="E14" i="3"/>
  <c r="F14" i="3"/>
  <c r="E15" i="3"/>
  <c r="F15" i="3"/>
  <c r="E16" i="3"/>
  <c r="F16" i="3"/>
  <c r="E17" i="3"/>
  <c r="F17" i="3"/>
  <c r="E18" i="3"/>
  <c r="F18" i="3"/>
  <c r="E19" i="3"/>
  <c r="F19" i="3"/>
  <c r="E20" i="3"/>
  <c r="F20" i="3"/>
  <c r="E21" i="3"/>
  <c r="F21" i="3"/>
  <c r="E22" i="3"/>
  <c r="F22" i="3"/>
  <c r="E23" i="3"/>
  <c r="F23" i="3"/>
  <c r="E24" i="3"/>
  <c r="F24" i="3"/>
  <c r="E25" i="3"/>
  <c r="F25" i="3"/>
  <c r="E26" i="3"/>
  <c r="F26" i="3"/>
  <c r="E27" i="3"/>
  <c r="F27" i="3"/>
  <c r="E28" i="3"/>
  <c r="F28" i="3"/>
  <c r="E29" i="3"/>
  <c r="F29" i="3"/>
  <c r="E30" i="3"/>
  <c r="F30" i="3"/>
  <c r="E31" i="3"/>
  <c r="F31" i="3"/>
  <c r="E32" i="3"/>
  <c r="F32" i="3"/>
  <c r="E33" i="3"/>
  <c r="F33" i="3"/>
  <c r="E34" i="3"/>
  <c r="F34" i="3"/>
  <c r="E35" i="3"/>
  <c r="F35" i="3"/>
  <c r="E36" i="3"/>
  <c r="F36" i="3"/>
  <c r="E37" i="3"/>
  <c r="F37" i="3"/>
  <c r="E38" i="3"/>
  <c r="F38" i="3"/>
  <c r="E39" i="3"/>
  <c r="F39" i="3"/>
  <c r="E40" i="3"/>
  <c r="F40" i="3"/>
  <c r="E41" i="3"/>
  <c r="F41" i="3"/>
  <c r="E42" i="3"/>
  <c r="F42" i="3"/>
  <c r="E43" i="3"/>
  <c r="F43" i="3"/>
  <c r="E44" i="3"/>
  <c r="F44" i="3"/>
  <c r="E45" i="3"/>
  <c r="F45" i="3"/>
  <c r="E46" i="3"/>
  <c r="F46" i="3"/>
  <c r="E47" i="3"/>
  <c r="F47" i="3"/>
  <c r="E48" i="3"/>
  <c r="F48" i="3"/>
  <c r="E49" i="3"/>
  <c r="F49" i="3"/>
  <c r="E50" i="3"/>
  <c r="F50" i="3"/>
  <c r="E51" i="3"/>
  <c r="F51" i="3"/>
  <c r="E52" i="3"/>
  <c r="F52" i="3"/>
  <c r="E53" i="3"/>
  <c r="F53" i="3"/>
  <c r="E54" i="3"/>
  <c r="F54" i="3"/>
  <c r="E55" i="3"/>
  <c r="F55" i="3"/>
  <c r="E56" i="3"/>
  <c r="F56" i="3"/>
  <c r="E57" i="3"/>
  <c r="F57" i="3"/>
  <c r="E58" i="3"/>
  <c r="F58" i="3"/>
  <c r="E59" i="3"/>
  <c r="F59" i="3"/>
  <c r="E60" i="3"/>
  <c r="F60" i="3"/>
  <c r="E61" i="3"/>
  <c r="F61" i="3"/>
  <c r="E62" i="3"/>
  <c r="F62" i="3"/>
  <c r="E63" i="3"/>
  <c r="F63" i="3"/>
  <c r="E64" i="3"/>
  <c r="F64" i="3"/>
  <c r="E65" i="3"/>
  <c r="F65" i="3"/>
  <c r="E66" i="3"/>
  <c r="F66" i="3"/>
  <c r="E67" i="3"/>
  <c r="F67" i="3"/>
  <c r="E68" i="3"/>
  <c r="F68" i="3"/>
  <c r="E69" i="3"/>
  <c r="F69" i="3"/>
  <c r="E70" i="3"/>
  <c r="F70" i="3"/>
  <c r="E71" i="3"/>
  <c r="F71" i="3"/>
  <c r="E72" i="3"/>
  <c r="F72" i="3"/>
  <c r="E73" i="3"/>
  <c r="F73" i="3"/>
  <c r="E74" i="3"/>
  <c r="F74" i="3"/>
  <c r="E75" i="3"/>
  <c r="F75" i="3"/>
  <c r="E76" i="3"/>
  <c r="F76" i="3"/>
  <c r="E77" i="3"/>
  <c r="F77" i="3"/>
  <c r="E78" i="3"/>
  <c r="F78" i="3"/>
  <c r="E79" i="3"/>
  <c r="F79" i="3"/>
  <c r="E80" i="3"/>
  <c r="F80" i="3"/>
  <c r="E81" i="3"/>
  <c r="F81" i="3"/>
  <c r="E82" i="3"/>
  <c r="F82" i="3"/>
  <c r="E83" i="3"/>
  <c r="F83" i="3"/>
  <c r="E84" i="3"/>
  <c r="F84" i="3"/>
  <c r="E85" i="3"/>
  <c r="F85" i="3"/>
  <c r="E86" i="3"/>
  <c r="F86" i="3"/>
  <c r="E87" i="3"/>
  <c r="F87" i="3"/>
  <c r="E88" i="3"/>
  <c r="F88" i="3"/>
  <c r="E89" i="3"/>
  <c r="F89" i="3"/>
  <c r="E90" i="3"/>
  <c r="F90" i="3"/>
  <c r="E91" i="3"/>
  <c r="F91" i="3"/>
  <c r="E92" i="3"/>
  <c r="F92" i="3"/>
  <c r="E93" i="3"/>
  <c r="F93" i="3"/>
  <c r="E94" i="3"/>
  <c r="F94" i="3"/>
  <c r="E95" i="3"/>
  <c r="F95" i="3"/>
  <c r="E96" i="3"/>
  <c r="F96" i="3"/>
  <c r="E97" i="3"/>
  <c r="F97" i="3"/>
  <c r="E98" i="3"/>
  <c r="F98" i="3"/>
  <c r="E99" i="3"/>
  <c r="F99" i="3"/>
  <c r="E100" i="3"/>
  <c r="F100" i="3"/>
  <c r="E101" i="3"/>
  <c r="F101" i="3"/>
  <c r="E102" i="3"/>
  <c r="F102" i="3"/>
  <c r="E103" i="3"/>
  <c r="F103" i="3"/>
  <c r="E104" i="3"/>
  <c r="F104" i="3"/>
  <c r="E105" i="3"/>
  <c r="F105" i="3"/>
  <c r="E106" i="3"/>
  <c r="F106" i="3"/>
  <c r="E107" i="3"/>
  <c r="F107" i="3"/>
  <c r="E108" i="3"/>
  <c r="F108" i="3"/>
  <c r="E109" i="3"/>
  <c r="F109" i="3"/>
  <c r="E110" i="3"/>
  <c r="F110" i="3"/>
  <c r="E111" i="3"/>
  <c r="F111" i="3"/>
  <c r="E112" i="3"/>
  <c r="F112" i="3"/>
  <c r="E113" i="3"/>
  <c r="F113" i="3"/>
  <c r="E114" i="3"/>
  <c r="F114" i="3"/>
  <c r="E115" i="3"/>
  <c r="F115" i="3"/>
  <c r="E116" i="3"/>
  <c r="F116" i="3"/>
  <c r="E117" i="3"/>
  <c r="F117" i="3"/>
  <c r="E118" i="3"/>
  <c r="F118" i="3"/>
  <c r="E119" i="3"/>
  <c r="F119" i="3"/>
  <c r="E120" i="3"/>
  <c r="F120" i="3"/>
  <c r="E121" i="3"/>
  <c r="F121" i="3"/>
  <c r="E122" i="3"/>
  <c r="F122" i="3"/>
  <c r="E123" i="3"/>
  <c r="F123" i="3"/>
  <c r="E124" i="3"/>
  <c r="F124" i="3"/>
  <c r="E125" i="3"/>
  <c r="F125" i="3"/>
  <c r="E126" i="3"/>
  <c r="F126" i="3"/>
  <c r="E127" i="3"/>
  <c r="F127" i="3"/>
  <c r="E128" i="3"/>
  <c r="F128" i="3"/>
  <c r="E129" i="3"/>
  <c r="F129" i="3"/>
  <c r="E130" i="3"/>
  <c r="F130" i="3"/>
  <c r="E131" i="3"/>
  <c r="F131" i="3"/>
  <c r="E132" i="3"/>
  <c r="F132" i="3"/>
  <c r="E133" i="3"/>
  <c r="F133" i="3"/>
  <c r="E134" i="3"/>
  <c r="F134" i="3"/>
  <c r="E135" i="3"/>
  <c r="F135" i="3"/>
  <c r="E136" i="3"/>
  <c r="F136" i="3"/>
  <c r="E137" i="3"/>
  <c r="F137" i="3"/>
  <c r="E138" i="3"/>
  <c r="F138" i="3"/>
  <c r="E139" i="3"/>
  <c r="F139" i="3"/>
  <c r="E140" i="3"/>
  <c r="F140" i="3"/>
  <c r="E141" i="3"/>
  <c r="F141" i="3"/>
  <c r="E142" i="3"/>
  <c r="F142" i="3"/>
  <c r="E143" i="3"/>
  <c r="F143" i="3"/>
  <c r="E144" i="3"/>
  <c r="F144" i="3"/>
  <c r="E145" i="3"/>
  <c r="F145" i="3"/>
  <c r="E146" i="3"/>
  <c r="F146" i="3"/>
  <c r="E147" i="3"/>
  <c r="F147" i="3"/>
  <c r="E148" i="3"/>
  <c r="F148" i="3"/>
  <c r="E149" i="3"/>
  <c r="F149" i="3"/>
  <c r="E150" i="3"/>
  <c r="F150" i="3"/>
  <c r="E151" i="3"/>
  <c r="F151" i="3"/>
  <c r="E152" i="3"/>
  <c r="F152" i="3"/>
  <c r="E153" i="3"/>
  <c r="F153" i="3"/>
  <c r="E154" i="3"/>
  <c r="F154" i="3"/>
  <c r="E155" i="3"/>
  <c r="F155" i="3"/>
  <c r="E156" i="3"/>
  <c r="F156" i="3"/>
  <c r="E157" i="3"/>
  <c r="F157" i="3"/>
  <c r="E158" i="3"/>
  <c r="F158" i="3"/>
  <c r="E159" i="3"/>
  <c r="F159" i="3"/>
  <c r="E160" i="3"/>
  <c r="F160" i="3"/>
  <c r="E161" i="3"/>
  <c r="F161" i="3"/>
  <c r="E162" i="3"/>
  <c r="F162" i="3"/>
  <c r="E163" i="3"/>
  <c r="F163" i="3"/>
  <c r="E164" i="3"/>
  <c r="F164" i="3"/>
  <c r="E165" i="3"/>
  <c r="F165" i="3"/>
  <c r="E166" i="3"/>
  <c r="F166" i="3"/>
  <c r="E167" i="3"/>
  <c r="F167" i="3"/>
  <c r="E168" i="3"/>
  <c r="F168" i="3"/>
  <c r="E169" i="3"/>
  <c r="F169" i="3"/>
  <c r="E170" i="3"/>
  <c r="F170" i="3"/>
  <c r="E171" i="3"/>
  <c r="F171" i="3"/>
  <c r="E172" i="3"/>
  <c r="F172" i="3"/>
  <c r="E173" i="3"/>
  <c r="F173" i="3"/>
  <c r="E174" i="3"/>
  <c r="F174" i="3"/>
  <c r="E175" i="3"/>
  <c r="F175" i="3"/>
  <c r="E176" i="3"/>
  <c r="F176" i="3"/>
  <c r="E177" i="3"/>
  <c r="F177" i="3"/>
  <c r="E178" i="3"/>
  <c r="F178" i="3"/>
  <c r="E179" i="3"/>
  <c r="F179" i="3"/>
  <c r="E180" i="3"/>
  <c r="F180" i="3"/>
  <c r="E181" i="3"/>
  <c r="F181" i="3"/>
  <c r="E182" i="3"/>
  <c r="F182" i="3"/>
  <c r="E183" i="3"/>
  <c r="F183" i="3"/>
  <c r="E184" i="3"/>
  <c r="F184" i="3"/>
  <c r="E185" i="3"/>
  <c r="F185" i="3"/>
  <c r="E186" i="3"/>
  <c r="F186" i="3"/>
  <c r="E187" i="3"/>
  <c r="F187" i="3"/>
  <c r="E188" i="3"/>
  <c r="F188" i="3"/>
  <c r="E189" i="3"/>
  <c r="F189" i="3"/>
  <c r="E190" i="3"/>
  <c r="F190" i="3"/>
  <c r="E191" i="3"/>
  <c r="F191" i="3"/>
  <c r="E192" i="3"/>
  <c r="F192" i="3"/>
  <c r="E193" i="3"/>
  <c r="F193" i="3"/>
  <c r="E194" i="3"/>
  <c r="F194" i="3"/>
  <c r="E195" i="3"/>
  <c r="F195" i="3"/>
  <c r="E196" i="3"/>
  <c r="F196" i="3"/>
  <c r="E197" i="3"/>
  <c r="F197" i="3"/>
  <c r="E198" i="3"/>
  <c r="F198" i="3"/>
  <c r="E199" i="3"/>
  <c r="F199" i="3"/>
  <c r="E200" i="3"/>
  <c r="F200" i="3"/>
  <c r="E201" i="3"/>
  <c r="F201" i="3"/>
  <c r="E202" i="3"/>
  <c r="F202" i="3"/>
  <c r="E203" i="3"/>
  <c r="F203" i="3"/>
  <c r="E204" i="3"/>
  <c r="F204" i="3"/>
  <c r="E205" i="3"/>
  <c r="F205" i="3"/>
  <c r="E206" i="3"/>
  <c r="F206" i="3"/>
  <c r="E207" i="3"/>
  <c r="F207" i="3"/>
  <c r="E208" i="3"/>
  <c r="F208" i="3"/>
  <c r="E209" i="3"/>
  <c r="F209" i="3"/>
  <c r="E210" i="3"/>
  <c r="F210" i="3"/>
  <c r="E211" i="3"/>
  <c r="F211" i="3"/>
  <c r="E212" i="3"/>
  <c r="F212" i="3"/>
  <c r="E213" i="3"/>
  <c r="F213" i="3"/>
  <c r="E214" i="3"/>
  <c r="F214" i="3"/>
  <c r="E215" i="3"/>
  <c r="F215" i="3"/>
  <c r="E216" i="3"/>
  <c r="F216" i="3"/>
  <c r="E217" i="3"/>
  <c r="F217" i="3"/>
  <c r="E218" i="3"/>
  <c r="F218" i="3"/>
  <c r="E219" i="3"/>
  <c r="F219" i="3"/>
  <c r="E220" i="3"/>
  <c r="F220" i="3"/>
  <c r="E221" i="3"/>
  <c r="F221" i="3"/>
  <c r="E222" i="3"/>
  <c r="F222" i="3"/>
  <c r="E223" i="3"/>
  <c r="F223" i="3"/>
  <c r="E224" i="3"/>
  <c r="F224" i="3"/>
  <c r="E225" i="3"/>
  <c r="F225" i="3"/>
  <c r="E226" i="3"/>
  <c r="F226" i="3"/>
  <c r="E227" i="3"/>
  <c r="F227" i="3"/>
  <c r="E228" i="3"/>
  <c r="F228" i="3"/>
  <c r="E229" i="3"/>
  <c r="F229" i="3"/>
  <c r="E230" i="3"/>
  <c r="F230" i="3"/>
  <c r="E231" i="3"/>
  <c r="F231" i="3"/>
  <c r="E232" i="3"/>
  <c r="F232" i="3"/>
  <c r="E233" i="3"/>
  <c r="F233" i="3"/>
  <c r="E234" i="3"/>
  <c r="F234" i="3"/>
  <c r="E235" i="3"/>
  <c r="F235" i="3"/>
  <c r="E236" i="3"/>
  <c r="F236" i="3"/>
  <c r="E237" i="3"/>
  <c r="F237" i="3"/>
  <c r="E238" i="3"/>
  <c r="F238" i="3"/>
  <c r="E239" i="3"/>
  <c r="F239" i="3"/>
  <c r="E240" i="3"/>
  <c r="F240" i="3"/>
  <c r="E241" i="3"/>
  <c r="F241" i="3"/>
  <c r="E242" i="3"/>
  <c r="F242" i="3"/>
  <c r="E243" i="3"/>
  <c r="F243" i="3"/>
  <c r="E244" i="3"/>
  <c r="F244" i="3"/>
  <c r="E245" i="3"/>
  <c r="F245" i="3"/>
  <c r="E246" i="3"/>
  <c r="F246" i="3"/>
  <c r="E247" i="3"/>
  <c r="F247" i="3"/>
  <c r="E248" i="3"/>
  <c r="F248" i="3"/>
  <c r="E249" i="3"/>
  <c r="F249" i="3"/>
  <c r="E250" i="3"/>
  <c r="F250" i="3"/>
  <c r="E251" i="3"/>
  <c r="F251" i="3"/>
  <c r="E252" i="3"/>
  <c r="F252" i="3"/>
  <c r="E253" i="3"/>
  <c r="F253" i="3"/>
  <c r="E254" i="3"/>
  <c r="F254" i="3"/>
  <c r="E255" i="3"/>
  <c r="F255" i="3"/>
  <c r="E256" i="3"/>
  <c r="F256" i="3"/>
  <c r="E257" i="3"/>
  <c r="F257" i="3"/>
  <c r="E258" i="3"/>
  <c r="F258" i="3"/>
  <c r="E259" i="3"/>
  <c r="F259" i="3"/>
  <c r="E260" i="3"/>
  <c r="F260" i="3"/>
  <c r="E261" i="3"/>
  <c r="F261" i="3"/>
  <c r="E262" i="3"/>
  <c r="F262" i="3"/>
  <c r="E263" i="3"/>
  <c r="F263" i="3"/>
  <c r="E264" i="3"/>
  <c r="F264" i="3"/>
  <c r="E265" i="3"/>
  <c r="F265" i="3"/>
  <c r="E266" i="3"/>
  <c r="F266" i="3"/>
  <c r="E267" i="3"/>
  <c r="F267" i="3"/>
  <c r="E268" i="3"/>
  <c r="F268" i="3"/>
  <c r="E269" i="3"/>
  <c r="F269" i="3"/>
  <c r="E270" i="3"/>
  <c r="F270" i="3"/>
  <c r="E271" i="3"/>
  <c r="F271" i="3"/>
  <c r="E272" i="3"/>
  <c r="F272" i="3"/>
  <c r="E273" i="3"/>
  <c r="F273" i="3"/>
  <c r="E274" i="3"/>
  <c r="F274" i="3"/>
  <c r="E275" i="3"/>
  <c r="F275" i="3"/>
  <c r="E276" i="3"/>
  <c r="F276" i="3"/>
  <c r="E277" i="3"/>
  <c r="F277" i="3"/>
  <c r="E278" i="3"/>
  <c r="F278" i="3"/>
  <c r="E279" i="3"/>
  <c r="F279" i="3"/>
  <c r="E280" i="3"/>
  <c r="F280" i="3"/>
  <c r="E281" i="3"/>
  <c r="F281" i="3"/>
  <c r="E282" i="3"/>
  <c r="F282" i="3"/>
  <c r="E283" i="3"/>
  <c r="F283" i="3"/>
  <c r="E284" i="3"/>
  <c r="F284" i="3"/>
  <c r="E285" i="3"/>
  <c r="F285" i="3"/>
  <c r="E286" i="3"/>
  <c r="F286" i="3"/>
  <c r="E287" i="3"/>
  <c r="F287" i="3"/>
  <c r="E288" i="3"/>
  <c r="F288" i="3"/>
  <c r="E289" i="3"/>
  <c r="F289" i="3"/>
  <c r="E290" i="3"/>
  <c r="F290" i="3"/>
  <c r="E291" i="3"/>
  <c r="F291" i="3"/>
  <c r="E292" i="3"/>
  <c r="F292" i="3"/>
  <c r="E293" i="3"/>
  <c r="F293" i="3"/>
  <c r="E294" i="3"/>
  <c r="F294" i="3"/>
  <c r="E295" i="3"/>
  <c r="F295" i="3"/>
  <c r="E296" i="3"/>
  <c r="F296" i="3"/>
  <c r="E297" i="3"/>
  <c r="F297" i="3"/>
  <c r="E298" i="3"/>
  <c r="F298" i="3"/>
  <c r="E299" i="3"/>
  <c r="F299" i="3"/>
  <c r="E300" i="3"/>
  <c r="F300" i="3"/>
  <c r="E301" i="3"/>
  <c r="F301" i="3"/>
  <c r="E302" i="3"/>
  <c r="F302" i="3"/>
  <c r="E303" i="3"/>
  <c r="F303" i="3"/>
  <c r="E304" i="3"/>
  <c r="F304" i="3"/>
  <c r="E305" i="3"/>
  <c r="F305" i="3"/>
  <c r="E306" i="3"/>
  <c r="F306" i="3"/>
  <c r="E307" i="3"/>
  <c r="F307" i="3"/>
  <c r="E308" i="3"/>
  <c r="F308" i="3"/>
  <c r="E309" i="3"/>
  <c r="F309" i="3"/>
  <c r="E310" i="3"/>
  <c r="F310" i="3"/>
  <c r="E311" i="3"/>
  <c r="F311" i="3"/>
  <c r="E312" i="3"/>
  <c r="F312" i="3"/>
  <c r="E313" i="3"/>
  <c r="F313" i="3"/>
  <c r="E314" i="3"/>
  <c r="F314" i="3"/>
  <c r="E315" i="3"/>
  <c r="F315" i="3"/>
  <c r="E316" i="3"/>
  <c r="F316" i="3"/>
  <c r="E317" i="3"/>
  <c r="F317" i="3"/>
  <c r="E318" i="3"/>
  <c r="F318" i="3"/>
  <c r="E319" i="3"/>
  <c r="F319" i="3"/>
  <c r="E320" i="3"/>
  <c r="F320" i="3"/>
  <c r="E321" i="3"/>
  <c r="F321" i="3"/>
  <c r="E322" i="3"/>
  <c r="F322" i="3"/>
  <c r="E323" i="3"/>
  <c r="F323" i="3"/>
  <c r="E324" i="3"/>
  <c r="F324" i="3"/>
  <c r="E325" i="3"/>
  <c r="F325" i="3"/>
  <c r="E326" i="3"/>
  <c r="F326" i="3"/>
  <c r="E327" i="3"/>
  <c r="F327" i="3"/>
  <c r="E328" i="3"/>
  <c r="F328" i="3"/>
  <c r="E329" i="3"/>
  <c r="F329" i="3"/>
  <c r="E330" i="3"/>
  <c r="F330" i="3"/>
  <c r="E331" i="3"/>
  <c r="F331" i="3"/>
  <c r="E332" i="3"/>
  <c r="F332" i="3"/>
  <c r="E333" i="3"/>
  <c r="F333" i="3"/>
  <c r="E334" i="3"/>
  <c r="F334" i="3"/>
  <c r="E335" i="3"/>
  <c r="F335" i="3"/>
  <c r="E336" i="3"/>
  <c r="F336" i="3"/>
  <c r="E337" i="3"/>
  <c r="F337" i="3"/>
  <c r="E338" i="3"/>
  <c r="F338" i="3"/>
  <c r="E339" i="3"/>
  <c r="F339" i="3"/>
  <c r="E340" i="3"/>
  <c r="F340" i="3"/>
  <c r="E341" i="3"/>
  <c r="F341" i="3"/>
  <c r="E342" i="3"/>
  <c r="F342" i="3"/>
  <c r="E343" i="3"/>
  <c r="F343" i="3"/>
  <c r="E344" i="3"/>
  <c r="F344" i="3"/>
  <c r="E345" i="3"/>
  <c r="F345" i="3"/>
  <c r="E346" i="3"/>
  <c r="F346" i="3"/>
  <c r="E347" i="3"/>
  <c r="F347" i="3"/>
  <c r="E348" i="3"/>
  <c r="F348" i="3"/>
  <c r="E349" i="3"/>
  <c r="F349" i="3"/>
  <c r="E350" i="3"/>
  <c r="F350" i="3"/>
  <c r="E351" i="3"/>
  <c r="F351" i="3"/>
  <c r="E352" i="3"/>
  <c r="F352" i="3"/>
  <c r="E353" i="3"/>
  <c r="F353" i="3"/>
  <c r="E354" i="3"/>
  <c r="F354" i="3"/>
  <c r="E355" i="3"/>
  <c r="F355" i="3"/>
  <c r="E356" i="3"/>
  <c r="F356" i="3"/>
  <c r="E357" i="3"/>
  <c r="F357" i="3"/>
  <c r="E358" i="3"/>
  <c r="F358" i="3"/>
  <c r="E359" i="3"/>
  <c r="F359" i="3"/>
  <c r="E360" i="3"/>
  <c r="F360" i="3"/>
  <c r="E361" i="3"/>
  <c r="F361" i="3"/>
  <c r="E362" i="3"/>
  <c r="F362" i="3"/>
  <c r="E363" i="3"/>
  <c r="F363" i="3"/>
  <c r="E364" i="3"/>
  <c r="F364" i="3"/>
  <c r="E365" i="3"/>
  <c r="F365" i="3"/>
  <c r="E366" i="3"/>
  <c r="F366" i="3"/>
  <c r="E367" i="3"/>
  <c r="F367" i="3"/>
  <c r="E368" i="3"/>
  <c r="F368" i="3"/>
  <c r="E369" i="3"/>
  <c r="F369" i="3"/>
  <c r="E370" i="3"/>
  <c r="F370" i="3"/>
  <c r="E371" i="3"/>
  <c r="F371" i="3"/>
  <c r="E372" i="3"/>
  <c r="F372" i="3"/>
  <c r="E373" i="3"/>
  <c r="F373" i="3"/>
  <c r="E374" i="3"/>
  <c r="F374" i="3"/>
  <c r="E375" i="3"/>
  <c r="F375" i="3"/>
  <c r="E376" i="3"/>
  <c r="F376" i="3"/>
  <c r="E377" i="3"/>
  <c r="F377" i="3"/>
  <c r="E378" i="3"/>
  <c r="F378" i="3"/>
  <c r="E379" i="3"/>
  <c r="F379" i="3"/>
  <c r="E380" i="3"/>
  <c r="F380" i="3"/>
  <c r="E381" i="3"/>
  <c r="F381" i="3"/>
  <c r="E382" i="3"/>
  <c r="F382" i="3"/>
  <c r="E383" i="3"/>
  <c r="F383" i="3"/>
  <c r="E384" i="3"/>
  <c r="F384" i="3"/>
  <c r="E385" i="3"/>
  <c r="F385" i="3"/>
  <c r="E386" i="3"/>
  <c r="F386" i="3"/>
  <c r="E387" i="3"/>
  <c r="F387" i="3"/>
  <c r="E388" i="3"/>
  <c r="F388" i="3"/>
  <c r="E389" i="3"/>
  <c r="F389" i="3"/>
  <c r="E390" i="3"/>
  <c r="F390" i="3"/>
  <c r="E391" i="3"/>
  <c r="F391" i="3"/>
  <c r="E392" i="3"/>
  <c r="F392" i="3"/>
  <c r="E393" i="3"/>
  <c r="F393" i="3"/>
  <c r="E394" i="3"/>
  <c r="F394" i="3"/>
  <c r="E395" i="3"/>
  <c r="F395" i="3"/>
  <c r="E396" i="3"/>
  <c r="F396" i="3"/>
  <c r="E397" i="3"/>
  <c r="F397" i="3"/>
  <c r="E398" i="3"/>
  <c r="F398" i="3"/>
  <c r="E399" i="3"/>
  <c r="F399" i="3"/>
  <c r="E400" i="3"/>
  <c r="F400" i="3"/>
  <c r="E401" i="3"/>
  <c r="F401" i="3"/>
  <c r="E402" i="3"/>
  <c r="F402" i="3"/>
  <c r="E403" i="3"/>
  <c r="F403" i="3"/>
  <c r="E404" i="3"/>
  <c r="F404" i="3"/>
  <c r="E405" i="3"/>
  <c r="F405" i="3"/>
  <c r="E406" i="3"/>
  <c r="F406" i="3"/>
  <c r="E407" i="3"/>
  <c r="F407" i="3"/>
  <c r="E408" i="3"/>
  <c r="F408" i="3"/>
  <c r="E409" i="3"/>
  <c r="F409" i="3"/>
  <c r="E410" i="3"/>
  <c r="F410" i="3"/>
  <c r="E411" i="3"/>
  <c r="F411" i="3"/>
  <c r="E412" i="3"/>
  <c r="F412" i="3"/>
  <c r="E413" i="3"/>
  <c r="F413" i="3"/>
  <c r="E414" i="3"/>
  <c r="F414" i="3"/>
  <c r="E415" i="3"/>
  <c r="F415" i="3"/>
  <c r="E416" i="3"/>
  <c r="F416" i="3"/>
  <c r="E417" i="3"/>
  <c r="F417" i="3"/>
  <c r="E418" i="3"/>
  <c r="F418" i="3"/>
  <c r="E419" i="3"/>
  <c r="F419" i="3"/>
  <c r="E420" i="3"/>
  <c r="F420" i="3"/>
  <c r="F2" i="3"/>
  <c r="E2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50" i="3"/>
  <c r="I251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77" i="3"/>
  <c r="I278" i="3"/>
  <c r="I279" i="3"/>
  <c r="I280" i="3"/>
  <c r="I281" i="3"/>
  <c r="I282" i="3"/>
  <c r="I283" i="3"/>
  <c r="I284" i="3"/>
  <c r="I285" i="3"/>
  <c r="I286" i="3"/>
  <c r="I287" i="3"/>
  <c r="I288" i="3"/>
  <c r="I289" i="3"/>
  <c r="I290" i="3"/>
  <c r="I291" i="3"/>
  <c r="I292" i="3"/>
  <c r="I293" i="3"/>
  <c r="I294" i="3"/>
  <c r="I295" i="3"/>
  <c r="I296" i="3"/>
  <c r="I297" i="3"/>
  <c r="I298" i="3"/>
  <c r="I299" i="3"/>
  <c r="I300" i="3"/>
  <c r="I301" i="3"/>
  <c r="I302" i="3"/>
  <c r="I303" i="3"/>
  <c r="I304" i="3"/>
  <c r="I305" i="3"/>
  <c r="I306" i="3"/>
  <c r="I307" i="3"/>
  <c r="I308" i="3"/>
  <c r="I309" i="3"/>
  <c r="I310" i="3"/>
  <c r="I311" i="3"/>
  <c r="I312" i="3"/>
  <c r="I313" i="3"/>
  <c r="I314" i="3"/>
  <c r="I315" i="3"/>
  <c r="I316" i="3"/>
  <c r="I317" i="3"/>
  <c r="I318" i="3"/>
  <c r="I319" i="3"/>
  <c r="I320" i="3"/>
  <c r="I321" i="3"/>
  <c r="I322" i="3"/>
  <c r="I323" i="3"/>
  <c r="I324" i="3"/>
  <c r="I325" i="3"/>
  <c r="I326" i="3"/>
  <c r="I327" i="3"/>
  <c r="I328" i="3"/>
  <c r="I329" i="3"/>
  <c r="I330" i="3"/>
  <c r="I331" i="3"/>
  <c r="I332" i="3"/>
  <c r="I333" i="3"/>
  <c r="I334" i="3"/>
  <c r="I335" i="3"/>
  <c r="I336" i="3"/>
  <c r="I337" i="3"/>
  <c r="I338" i="3"/>
  <c r="I339" i="3"/>
  <c r="I340" i="3"/>
  <c r="I341" i="3"/>
  <c r="I342" i="3"/>
  <c r="I343" i="3"/>
  <c r="I344" i="3"/>
  <c r="I345" i="3"/>
  <c r="I346" i="3"/>
  <c r="I347" i="3"/>
  <c r="I348" i="3"/>
  <c r="I349" i="3"/>
  <c r="I350" i="3"/>
  <c r="I351" i="3"/>
  <c r="I352" i="3"/>
  <c r="I353" i="3"/>
  <c r="I354" i="3"/>
  <c r="I355" i="3"/>
  <c r="I356" i="3"/>
  <c r="I357" i="3"/>
  <c r="I358" i="3"/>
  <c r="I359" i="3"/>
  <c r="I360" i="3"/>
  <c r="I361" i="3"/>
  <c r="I362" i="3"/>
  <c r="I363" i="3"/>
  <c r="I364" i="3"/>
  <c r="I365" i="3"/>
  <c r="I366" i="3"/>
  <c r="I367" i="3"/>
  <c r="I368" i="3"/>
  <c r="I369" i="3"/>
  <c r="I370" i="3"/>
  <c r="I371" i="3"/>
  <c r="I372" i="3"/>
  <c r="I373" i="3"/>
  <c r="I374" i="3"/>
  <c r="I375" i="3"/>
  <c r="I376" i="3"/>
  <c r="I377" i="3"/>
  <c r="I378" i="3"/>
  <c r="I379" i="3"/>
  <c r="I380" i="3"/>
  <c r="I381" i="3"/>
  <c r="I382" i="3"/>
  <c r="I383" i="3"/>
  <c r="I384" i="3"/>
  <c r="I385" i="3"/>
  <c r="I386" i="3"/>
  <c r="I387" i="3"/>
  <c r="I388" i="3"/>
  <c r="I389" i="3"/>
  <c r="I390" i="3"/>
  <c r="I391" i="3"/>
  <c r="I392" i="3"/>
  <c r="I393" i="3"/>
  <c r="I394" i="3"/>
  <c r="I395" i="3"/>
  <c r="I396" i="3"/>
  <c r="I397" i="3"/>
  <c r="I398" i="3"/>
  <c r="I399" i="3"/>
  <c r="I400" i="3"/>
  <c r="I401" i="3"/>
  <c r="I402" i="3"/>
  <c r="I403" i="3"/>
  <c r="I404" i="3"/>
  <c r="I405" i="3"/>
  <c r="I406" i="3"/>
  <c r="I407" i="3"/>
  <c r="I408" i="3"/>
  <c r="I409" i="3"/>
  <c r="I410" i="3"/>
  <c r="I411" i="3"/>
  <c r="I412" i="3"/>
  <c r="I413" i="3"/>
  <c r="I414" i="3"/>
  <c r="I415" i="3"/>
  <c r="I416" i="3"/>
  <c r="I417" i="3"/>
  <c r="I418" i="3"/>
  <c r="I419" i="3"/>
  <c r="I420" i="3"/>
  <c r="I2" i="3"/>
  <c r="H420" i="3"/>
  <c r="H419" i="3"/>
  <c r="H418" i="3"/>
  <c r="H417" i="3"/>
  <c r="H416" i="3"/>
  <c r="H415" i="3"/>
  <c r="H414" i="3"/>
  <c r="H413" i="3"/>
  <c r="H412" i="3"/>
  <c r="H411" i="3"/>
  <c r="H410" i="3"/>
  <c r="H409" i="3"/>
  <c r="H408" i="3"/>
  <c r="H407" i="3"/>
  <c r="H406" i="3"/>
  <c r="H405" i="3"/>
  <c r="H404" i="3"/>
  <c r="H403" i="3"/>
  <c r="H402" i="3"/>
  <c r="H401" i="3"/>
  <c r="H400" i="3"/>
  <c r="H399" i="3"/>
  <c r="H398" i="3"/>
  <c r="H397" i="3"/>
  <c r="H396" i="3"/>
  <c r="H395" i="3"/>
  <c r="H394" i="3"/>
  <c r="H393" i="3"/>
  <c r="H392" i="3"/>
  <c r="H391" i="3"/>
  <c r="H390" i="3"/>
  <c r="H389" i="3"/>
  <c r="H388" i="3"/>
  <c r="H387" i="3"/>
  <c r="H386" i="3"/>
  <c r="H385" i="3"/>
  <c r="H384" i="3"/>
  <c r="H383" i="3"/>
  <c r="H382" i="3"/>
  <c r="H381" i="3"/>
  <c r="H380" i="3"/>
  <c r="H379" i="3"/>
  <c r="H378" i="3"/>
  <c r="H377" i="3"/>
  <c r="H376" i="3"/>
  <c r="H375" i="3"/>
  <c r="H374" i="3"/>
  <c r="H373" i="3"/>
  <c r="H372" i="3"/>
  <c r="H371" i="3"/>
  <c r="H370" i="3"/>
  <c r="H369" i="3"/>
  <c r="H368" i="3"/>
  <c r="H367" i="3"/>
  <c r="H366" i="3"/>
  <c r="H365" i="3"/>
  <c r="H364" i="3"/>
  <c r="H363" i="3"/>
  <c r="H362" i="3"/>
  <c r="H361" i="3"/>
  <c r="H360" i="3"/>
  <c r="H359" i="3"/>
  <c r="H358" i="3"/>
  <c r="H357" i="3"/>
  <c r="H356" i="3"/>
  <c r="H355" i="3"/>
  <c r="H354" i="3"/>
  <c r="H353" i="3"/>
  <c r="H352" i="3"/>
  <c r="H351" i="3"/>
  <c r="H350" i="3"/>
  <c r="H349" i="3"/>
  <c r="H348" i="3"/>
  <c r="H347" i="3"/>
  <c r="H346" i="3"/>
  <c r="H345" i="3"/>
  <c r="H344" i="3"/>
  <c r="H343" i="3"/>
  <c r="H342" i="3"/>
  <c r="H341" i="3"/>
  <c r="H340" i="3"/>
  <c r="H339" i="3"/>
  <c r="H338" i="3"/>
  <c r="H337" i="3"/>
  <c r="H336" i="3"/>
  <c r="H335" i="3"/>
  <c r="H334" i="3"/>
  <c r="H333" i="3"/>
  <c r="H332" i="3"/>
  <c r="H331" i="3"/>
  <c r="H330" i="3"/>
  <c r="H329" i="3"/>
  <c r="H328" i="3"/>
  <c r="H327" i="3"/>
  <c r="H326" i="3"/>
  <c r="H325" i="3"/>
  <c r="H324" i="3"/>
  <c r="H323" i="3"/>
  <c r="H322" i="3"/>
  <c r="H321" i="3"/>
  <c r="H320" i="3"/>
  <c r="H319" i="3"/>
  <c r="H318" i="3"/>
  <c r="H317" i="3"/>
  <c r="H316" i="3"/>
  <c r="H315" i="3"/>
  <c r="H314" i="3"/>
  <c r="H313" i="3"/>
  <c r="H312" i="3"/>
  <c r="H311" i="3"/>
  <c r="H310" i="3"/>
  <c r="H309" i="3"/>
  <c r="H308" i="3"/>
  <c r="H307" i="3"/>
  <c r="H306" i="3"/>
  <c r="H305" i="3"/>
  <c r="H304" i="3"/>
  <c r="H303" i="3"/>
  <c r="H302" i="3"/>
  <c r="H301" i="3"/>
  <c r="H300" i="3"/>
  <c r="H299" i="3"/>
  <c r="H298" i="3"/>
  <c r="H297" i="3"/>
  <c r="H296" i="3"/>
  <c r="H295" i="3"/>
  <c r="H294" i="3"/>
  <c r="H293" i="3"/>
  <c r="H292" i="3"/>
  <c r="H291" i="3"/>
  <c r="H290" i="3"/>
  <c r="H289" i="3"/>
  <c r="H288" i="3"/>
  <c r="H287" i="3"/>
  <c r="H286" i="3"/>
  <c r="H285" i="3"/>
  <c r="H284" i="3"/>
  <c r="H283" i="3"/>
  <c r="H282" i="3"/>
  <c r="H281" i="3"/>
  <c r="H280" i="3"/>
  <c r="H279" i="3"/>
  <c r="H278" i="3"/>
  <c r="H277" i="3"/>
  <c r="H276" i="3"/>
  <c r="H275" i="3"/>
  <c r="H274" i="3"/>
  <c r="H273" i="3"/>
  <c r="H272" i="3"/>
  <c r="H271" i="3"/>
  <c r="H270" i="3"/>
  <c r="H269" i="3"/>
  <c r="H268" i="3"/>
  <c r="H267" i="3"/>
  <c r="H266" i="3"/>
  <c r="H265" i="3"/>
  <c r="H264" i="3"/>
  <c r="H263" i="3"/>
  <c r="H262" i="3"/>
  <c r="H261" i="3"/>
  <c r="H260" i="3"/>
  <c r="H259" i="3"/>
  <c r="H258" i="3"/>
  <c r="H257" i="3"/>
  <c r="H256" i="3"/>
  <c r="H255" i="3"/>
  <c r="H254" i="3"/>
  <c r="H253" i="3"/>
  <c r="H252" i="3"/>
  <c r="H251" i="3"/>
  <c r="H250" i="3"/>
  <c r="H249" i="3"/>
  <c r="H248" i="3"/>
  <c r="H247" i="3"/>
  <c r="H246" i="3"/>
  <c r="H245" i="3"/>
  <c r="H244" i="3"/>
  <c r="H243" i="3"/>
  <c r="H242" i="3"/>
  <c r="H241" i="3"/>
  <c r="H240" i="3"/>
  <c r="H239" i="3"/>
  <c r="H238" i="3"/>
  <c r="H237" i="3"/>
  <c r="H236" i="3"/>
  <c r="H235" i="3"/>
  <c r="H234" i="3"/>
  <c r="H233" i="3"/>
  <c r="H232" i="3"/>
  <c r="H231" i="3"/>
  <c r="H230" i="3"/>
  <c r="H229" i="3"/>
  <c r="H228" i="3"/>
  <c r="H227" i="3"/>
  <c r="H226" i="3"/>
  <c r="H225" i="3"/>
  <c r="H224" i="3"/>
  <c r="H223" i="3"/>
  <c r="H222" i="3"/>
  <c r="H221" i="3"/>
  <c r="H220" i="3"/>
  <c r="H219" i="3"/>
  <c r="H218" i="3"/>
  <c r="H217" i="3"/>
  <c r="H216" i="3"/>
  <c r="H215" i="3"/>
  <c r="H214" i="3"/>
  <c r="H213" i="3"/>
  <c r="H212" i="3"/>
  <c r="H211" i="3"/>
  <c r="H210" i="3"/>
  <c r="H209" i="3"/>
  <c r="H208" i="3"/>
  <c r="H207" i="3"/>
  <c r="H206" i="3"/>
  <c r="H205" i="3"/>
  <c r="H204" i="3"/>
  <c r="H203" i="3"/>
  <c r="H202" i="3"/>
  <c r="H201" i="3"/>
  <c r="H200" i="3"/>
  <c r="H199" i="3"/>
  <c r="H198" i="3"/>
  <c r="H197" i="3"/>
  <c r="H196" i="3"/>
  <c r="H195" i="3"/>
  <c r="H194" i="3"/>
  <c r="H193" i="3"/>
  <c r="H192" i="3"/>
  <c r="H191" i="3"/>
  <c r="H190" i="3"/>
  <c r="H189" i="3"/>
  <c r="H188" i="3"/>
  <c r="H187" i="3"/>
  <c r="H186" i="3"/>
  <c r="H185" i="3"/>
  <c r="H184" i="3"/>
  <c r="H183" i="3"/>
  <c r="H182" i="3"/>
  <c r="H181" i="3"/>
  <c r="H180" i="3"/>
  <c r="H179" i="3"/>
  <c r="H178" i="3"/>
  <c r="H177" i="3"/>
  <c r="H176" i="3"/>
  <c r="H175" i="3"/>
  <c r="H174" i="3"/>
  <c r="H173" i="3"/>
  <c r="H172" i="3"/>
  <c r="H171" i="3"/>
  <c r="H170" i="3"/>
  <c r="H169" i="3"/>
  <c r="H168" i="3"/>
  <c r="H167" i="3"/>
  <c r="H166" i="3"/>
  <c r="H165" i="3"/>
  <c r="H164" i="3"/>
  <c r="H163" i="3"/>
  <c r="H162" i="3"/>
  <c r="H161" i="3"/>
  <c r="H160" i="3"/>
  <c r="H159" i="3"/>
  <c r="H158" i="3"/>
  <c r="H157" i="3"/>
  <c r="H156" i="3"/>
  <c r="H155" i="3"/>
  <c r="H154" i="3"/>
  <c r="H153" i="3"/>
  <c r="H152" i="3"/>
  <c r="H151" i="3"/>
  <c r="H150" i="3"/>
  <c r="H149" i="3"/>
  <c r="H148" i="3"/>
  <c r="H147" i="3"/>
  <c r="H146" i="3"/>
  <c r="H145" i="3"/>
  <c r="H144" i="3"/>
  <c r="H143" i="3"/>
  <c r="H142" i="3"/>
  <c r="H141" i="3"/>
  <c r="H140" i="3"/>
  <c r="H139" i="3"/>
  <c r="H138" i="3"/>
  <c r="H137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H113" i="3"/>
  <c r="H112" i="3"/>
  <c r="H111" i="3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2" i="3"/>
  <c r="H18" i="5"/>
  <c r="H9" i="5"/>
  <c r="E18" i="5"/>
  <c r="B17" i="5"/>
  <c r="C17" i="5"/>
  <c r="D17" i="5"/>
  <c r="C16" i="5"/>
  <c r="D16" i="5"/>
  <c r="B16" i="5"/>
  <c r="B12" i="5"/>
  <c r="C12" i="5"/>
  <c r="D12" i="5"/>
  <c r="C11" i="5"/>
  <c r="D11" i="5"/>
  <c r="B11" i="5"/>
  <c r="D13" i="5"/>
  <c r="C13" i="5"/>
  <c r="B13" i="5"/>
  <c r="E13" i="5"/>
  <c r="E12" i="5"/>
  <c r="E11" i="5"/>
  <c r="E4" i="5"/>
  <c r="E3" i="5"/>
  <c r="D5" i="5"/>
  <c r="C5" i="5"/>
  <c r="B5" i="5"/>
  <c r="D44" i="4"/>
  <c r="C44" i="4"/>
  <c r="D43" i="4"/>
  <c r="C43" i="4"/>
  <c r="C42" i="4"/>
  <c r="B42" i="4"/>
  <c r="C41" i="4"/>
  <c r="B41" i="4"/>
  <c r="P40" i="4"/>
  <c r="R39" i="4"/>
  <c r="E39" i="4"/>
  <c r="K39" i="4" s="1"/>
  <c r="D39" i="4"/>
  <c r="J39" i="4" s="1"/>
  <c r="C39" i="4"/>
  <c r="I39" i="4" s="1"/>
  <c r="B39" i="4"/>
  <c r="H39" i="4" s="1"/>
  <c r="R38" i="4"/>
  <c r="E38" i="4"/>
  <c r="K38" i="4" s="1"/>
  <c r="R37" i="4"/>
  <c r="E37" i="4"/>
  <c r="K37" i="4" s="1"/>
  <c r="R36" i="4"/>
  <c r="E36" i="4"/>
  <c r="K36" i="4" s="1"/>
  <c r="R22" i="4"/>
  <c r="R20" i="4"/>
  <c r="R21" i="4"/>
  <c r="R19" i="4"/>
  <c r="P23" i="4"/>
  <c r="C22" i="4"/>
  <c r="I22" i="4" s="1"/>
  <c r="D22" i="4"/>
  <c r="J22" i="4" s="1"/>
  <c r="B22" i="4"/>
  <c r="H22" i="4" s="1"/>
  <c r="D27" i="4"/>
  <c r="C27" i="4"/>
  <c r="D26" i="4"/>
  <c r="C26" i="4"/>
  <c r="C25" i="4"/>
  <c r="B25" i="4"/>
  <c r="C24" i="4"/>
  <c r="B24" i="4"/>
  <c r="E22" i="4"/>
  <c r="K22" i="4" s="1"/>
  <c r="E21" i="4"/>
  <c r="K21" i="4" s="1"/>
  <c r="E20" i="4"/>
  <c r="K20" i="4" s="1"/>
  <c r="E19" i="4"/>
  <c r="K19" i="4" s="1"/>
  <c r="J20" i="4" l="1"/>
  <c r="O20" i="4" s="1"/>
  <c r="H20" i="4"/>
  <c r="M20" i="4" s="1"/>
  <c r="I21" i="4"/>
  <c r="N21" i="4" s="1"/>
  <c r="E5" i="5"/>
  <c r="G5" i="5" s="1"/>
  <c r="E41" i="4"/>
  <c r="E43" i="4"/>
  <c r="J36" i="4"/>
  <c r="O36" i="4" s="1"/>
  <c r="I36" i="4"/>
  <c r="N36" i="4" s="1"/>
  <c r="H36" i="4"/>
  <c r="M36" i="4" s="1"/>
  <c r="H38" i="4"/>
  <c r="M38" i="4" s="1"/>
  <c r="J38" i="4"/>
  <c r="O38" i="4" s="1"/>
  <c r="I38" i="4"/>
  <c r="N38" i="4" s="1"/>
  <c r="I37" i="4"/>
  <c r="N37" i="4" s="1"/>
  <c r="H37" i="4"/>
  <c r="M37" i="4" s="1"/>
  <c r="J37" i="4"/>
  <c r="O37" i="4" s="1"/>
  <c r="J21" i="4"/>
  <c r="O21" i="4" s="1"/>
  <c r="I20" i="4"/>
  <c r="N20" i="4" s="1"/>
  <c r="J19" i="4"/>
  <c r="O19" i="4" s="1"/>
  <c r="H21" i="4"/>
  <c r="M21" i="4" s="1"/>
  <c r="I19" i="4"/>
  <c r="N19" i="4" s="1"/>
  <c r="H19" i="4"/>
  <c r="M19" i="4" s="1"/>
  <c r="E24" i="4"/>
  <c r="E26" i="4"/>
  <c r="D7" i="5" l="1"/>
  <c r="D9" i="5" s="1"/>
  <c r="C7" i="5"/>
  <c r="C9" i="5" s="1"/>
  <c r="B7" i="5"/>
  <c r="B9" i="5" s="1"/>
  <c r="F46" i="4"/>
  <c r="C48" i="4" s="1"/>
  <c r="C49" i="4" s="1"/>
  <c r="P39" i="4"/>
  <c r="P41" i="4" s="1"/>
  <c r="F29" i="4"/>
  <c r="C31" i="4" s="1"/>
  <c r="C32" i="4" s="1"/>
  <c r="P22" i="4"/>
  <c r="P24" i="4" s="1"/>
  <c r="E9" i="5" l="1"/>
  <c r="M2" i="4" l="1"/>
  <c r="M1" i="4"/>
  <c r="S22" i="1"/>
  <c r="S21" i="1"/>
  <c r="H12" i="1"/>
  <c r="H3" i="1"/>
  <c r="H4" i="1"/>
  <c r="H5" i="1"/>
  <c r="H6" i="1"/>
  <c r="H7" i="1"/>
  <c r="H8" i="1"/>
  <c r="H9" i="1"/>
  <c r="H10" i="1"/>
  <c r="H11" i="1"/>
  <c r="H2" i="1"/>
  <c r="F13" i="1"/>
  <c r="G13" i="1"/>
  <c r="F12" i="1"/>
  <c r="G12" i="1"/>
  <c r="R27" i="1"/>
  <c r="R28" i="1"/>
  <c r="R29" i="1"/>
  <c r="R30" i="1"/>
  <c r="R31" i="1"/>
  <c r="R32" i="1"/>
  <c r="R33" i="1"/>
  <c r="R34" i="1"/>
  <c r="R35" i="1"/>
  <c r="R26" i="1"/>
  <c r="C13" i="1"/>
  <c r="D13" i="1"/>
  <c r="E13" i="1"/>
  <c r="B13" i="1"/>
  <c r="C12" i="1"/>
  <c r="D12" i="1"/>
  <c r="E12" i="1"/>
  <c r="B12" i="1"/>
  <c r="E3" i="1"/>
  <c r="E4" i="1"/>
  <c r="E5" i="1"/>
  <c r="E6" i="1"/>
  <c r="E7" i="1"/>
  <c r="E8" i="1"/>
  <c r="E9" i="1"/>
  <c r="E10" i="1"/>
  <c r="E11" i="1"/>
  <c r="E2" i="1"/>
  <c r="D3" i="1"/>
  <c r="D4" i="1"/>
  <c r="D5" i="1"/>
  <c r="D6" i="1"/>
  <c r="D7" i="1"/>
  <c r="D8" i="1"/>
  <c r="D9" i="1"/>
  <c r="D10" i="1"/>
  <c r="D11" i="1"/>
  <c r="D2" i="1"/>
  <c r="B14" i="1" l="1"/>
  <c r="B15" i="1" s="1"/>
</calcChain>
</file>

<file path=xl/sharedStrings.xml><?xml version="1.0" encoding="utf-8"?>
<sst xmlns="http://schemas.openxmlformats.org/spreadsheetml/2006/main" count="915" uniqueCount="174">
  <si>
    <t>x</t>
  </si>
  <si>
    <t>y</t>
  </si>
  <si>
    <t>Sum</t>
  </si>
  <si>
    <t>Mean</t>
  </si>
  <si>
    <t>Correl</t>
  </si>
  <si>
    <t>Rsq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</si>
  <si>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</si>
  <si>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</si>
  <si>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</si>
  <si>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</si>
  <si>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</si>
  <si>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</si>
  <si>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</si>
  <si>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</si>
  <si>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</si>
  <si>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</si>
  <si>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</si>
  <si>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</si>
  <si>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</si>
  <si>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</si>
  <si>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</si>
  <si>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</si>
  <si>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</si>
  <si>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</si>
  <si>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</si>
  <si>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</si>
  <si>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</si>
  <si>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</si>
  <si>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</si>
  <si>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</si>
  <si>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RESIDUAL OUTPUT</t>
  </si>
  <si>
    <t>Observation</t>
  </si>
  <si>
    <t>Predicted y</t>
  </si>
  <si>
    <t>Residuals</t>
  </si>
  <si>
    <t>x^2</t>
  </si>
  <si>
    <t>x*y</t>
  </si>
  <si>
    <t>e^2</t>
  </si>
  <si>
    <t>e</t>
  </si>
  <si>
    <t>(yi-m(y))^2</t>
  </si>
  <si>
    <t>A</t>
  </si>
  <si>
    <t>B</t>
  </si>
  <si>
    <t>C</t>
  </si>
  <si>
    <t>Cùng</t>
  </si>
  <si>
    <t xml:space="preserve"> = n_C</t>
  </si>
  <si>
    <t>Trái</t>
  </si>
  <si>
    <t xml:space="preserve"> = n_D</t>
  </si>
  <si>
    <t>gamma</t>
  </si>
  <si>
    <t>Z</t>
  </si>
  <si>
    <t>stat =</t>
  </si>
  <si>
    <t>crit =</t>
  </si>
  <si>
    <t>Nữ</t>
  </si>
  <si>
    <t>Nam</t>
  </si>
  <si>
    <t>Sáng</t>
  </si>
  <si>
    <t>Chiều</t>
  </si>
  <si>
    <t>Tối</t>
  </si>
  <si>
    <t xml:space="preserve"> p=</t>
  </si>
  <si>
    <t>Ei(nữ)</t>
  </si>
  <si>
    <t>Ei table</t>
  </si>
  <si>
    <t>Moody's</t>
  </si>
  <si>
    <t>S&amp;P</t>
  </si>
  <si>
    <t>Fitch</t>
  </si>
  <si>
    <t>Ba2</t>
  </si>
  <si>
    <t>BB+</t>
  </si>
  <si>
    <t>BB</t>
  </si>
  <si>
    <t>Stable</t>
  </si>
  <si>
    <t>Positive</t>
  </si>
  <si>
    <t>Ba3</t>
  </si>
  <si>
    <t>Negative</t>
  </si>
  <si>
    <t>Under review</t>
  </si>
  <si>
    <t>BB-</t>
  </si>
  <si>
    <t>B1</t>
  </si>
  <si>
    <t>B+</t>
  </si>
  <si>
    <t>A+</t>
  </si>
  <si>
    <t>C+</t>
  </si>
  <si>
    <t>D</t>
  </si>
  <si>
    <t>tinh</t>
  </si>
  <si>
    <t>thunhap</t>
  </si>
  <si>
    <t>tsnguoi</t>
  </si>
  <si>
    <t>TNBQ</t>
  </si>
  <si>
    <t>Ha Noi</t>
  </si>
  <si>
    <t>chikhac_4: ăn uống thường xuyên</t>
  </si>
  <si>
    <t>Chi ăn uống BQ</t>
  </si>
  <si>
    <t>Chi ăn uống</t>
  </si>
  <si>
    <t>TN</t>
  </si>
  <si>
    <t>Predicted Chi ăn uống BQ</t>
  </si>
  <si>
    <t>Quảng Ninh</t>
  </si>
  <si>
    <t>Rất tốt</t>
  </si>
  <si>
    <t>Hải Phòng</t>
  </si>
  <si>
    <t>Tốt</t>
  </si>
  <si>
    <t>Đồng Tháp</t>
  </si>
  <si>
    <t>Đà Nẵng</t>
  </si>
  <si>
    <t>Vĩnh Phúc</t>
  </si>
  <si>
    <t>Bình Dương</t>
  </si>
  <si>
    <t>Bắc Ninh</t>
  </si>
  <si>
    <t>TT-Huế</t>
  </si>
  <si>
    <t>BRVT</t>
  </si>
  <si>
    <t>Hà Nội</t>
  </si>
  <si>
    <t>Bình Định</t>
  </si>
  <si>
    <t>Cần Thơ</t>
  </si>
  <si>
    <t>Hải Dương</t>
  </si>
  <si>
    <t>Khá</t>
  </si>
  <si>
    <t>TP.HCM</t>
  </si>
  <si>
    <t>Lâm Đồng</t>
  </si>
  <si>
    <t>Long An</t>
  </si>
  <si>
    <t>An Giang</t>
  </si>
  <si>
    <t>Bến Tre</t>
  </si>
  <si>
    <t>Quảng Nam</t>
  </si>
  <si>
    <t>Phú Thọ</t>
  </si>
  <si>
    <t>Bình Thuận</t>
  </si>
  <si>
    <t>Đồng Nai</t>
  </si>
  <si>
    <t>Vĩnh Long</t>
  </si>
  <si>
    <t>Nam Định</t>
  </si>
  <si>
    <t>Lào Cai</t>
  </si>
  <si>
    <t>Gia Lai</t>
  </si>
  <si>
    <t>Hà Tĩnh</t>
  </si>
  <si>
    <t>Thái Nguyên</t>
  </si>
  <si>
    <t>Tuyên Quang</t>
  </si>
  <si>
    <t>Bắc Giang</t>
  </si>
  <si>
    <t>Cà Mau</t>
  </si>
  <si>
    <t>Nghệ An</t>
  </si>
  <si>
    <t>Tiền Giang</t>
  </si>
  <si>
    <t>Trung bình</t>
  </si>
  <si>
    <t>Đắk Lắk</t>
  </si>
  <si>
    <t>Phú Yên</t>
  </si>
  <si>
    <t>Lạng Sơn</t>
  </si>
  <si>
    <t>Tây Ninh</t>
  </si>
  <si>
    <t>Hậu Giang</t>
  </si>
  <si>
    <t>Hưng Yên</t>
  </si>
  <si>
    <t>Quảng Trị</t>
  </si>
  <si>
    <t>Yên Bái</t>
  </si>
  <si>
    <t>Hà Nam</t>
  </si>
  <si>
    <t>Thanh Hóa</t>
  </si>
  <si>
    <t>Khánh Hòa</t>
  </si>
  <si>
    <t>Quảng Ngãi</t>
  </si>
  <si>
    <t>Sơn La</t>
  </si>
  <si>
    <t>Thái Bình</t>
  </si>
  <si>
    <t>Bắc Kạn</t>
  </si>
  <si>
    <t>Ninh Thuận</t>
  </si>
  <si>
    <t>Bình Phước</t>
  </si>
  <si>
    <t>Trà Vinh</t>
  </si>
  <si>
    <t>Đắk Nông</t>
  </si>
  <si>
    <t>Điện Biên</t>
  </si>
  <si>
    <t>Sóc Trăng</t>
  </si>
  <si>
    <t>Bạc Liêu</t>
  </si>
  <si>
    <t>Tương đối thấp</t>
  </si>
  <si>
    <t>Lai Châu</t>
  </si>
  <si>
    <t>Quảng Bình</t>
  </si>
  <si>
    <t>Ninh Bình</t>
  </si>
  <si>
    <t>Hà Giang</t>
  </si>
  <si>
    <t>Kiên Giang</t>
  </si>
  <si>
    <t>Kon Tum</t>
  </si>
  <si>
    <t>Hòa Bình</t>
  </si>
  <si>
    <t>Thấp</t>
  </si>
  <si>
    <t>Cao Bằng</t>
  </si>
  <si>
    <t>Tỉnh</t>
  </si>
  <si>
    <t>PCI2021</t>
  </si>
  <si>
    <t>Rank2021</t>
  </si>
  <si>
    <t>Level2021</t>
  </si>
  <si>
    <t>PCI2020</t>
  </si>
  <si>
    <t>Rank2020</t>
  </si>
  <si>
    <t>Level2020</t>
  </si>
  <si>
    <t>Thép</t>
  </si>
  <si>
    <t>VLXD</t>
  </si>
  <si>
    <t>XD</t>
  </si>
  <si>
    <t>Anova: Single Factor</t>
  </si>
  <si>
    <t>SUMMARY</t>
  </si>
  <si>
    <t>Groups</t>
  </si>
  <si>
    <t>Count</t>
  </si>
  <si>
    <t>Average</t>
  </si>
  <si>
    <t>Variance</t>
  </si>
  <si>
    <t>Source of Variation</t>
  </si>
  <si>
    <t>F crit</t>
  </si>
  <si>
    <t>Between Groups</t>
  </si>
  <si>
    <t>Within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</si>
</sst>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Continuous"/>
    </xf>
    <xf numFmtId="0" fontId="0" fillId="0" borderId="3" xfId="0" applyBorder="1"/>
    <xf numFmtId="0" fontId="2" fillId="0" borderId="0" xfId="0" applyFont="1" applyAlignment="1">
      <alignment horizontal="center"/>
    </xf>
    <xf numFmtId="0" fontId="1" fillId="0" borderId="0" xfId="0" applyFont="1"/>
    <xf numFmtId="0" fontId="0" fillId="0" borderId="4" xfId="0" applyBorder="1"/>
    <xf numFmtId="0" fontId="0" fillId="2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D8282-CA85-46AD-B6DC-E3140BEA7379}">
  <dimension ref="B1:N15"/>
  <sheetViews>
    <sheetView workbookViewId="0">
      <selection activeCell="I13" sqref="I13"/>
    </sheetView>
  </sheetViews>
  <sheetFormatPr defaultRowHeight="15" x14ac:dyDescent="0.25"/>
  <cols>
    <col min="8" max="8" width="10.7109375" customWidth="1"/>
  </cols>
  <sheetData>
    <row r="1" spans="2:14" x14ac:dyDescent="0.25">
      <c r="B1" t="s">
        <v>161</v>
      </c>
      <c r="C1" t="s">
        <v>162</v>
      </c>
      <c r="D1" t="s">
        <v>163</v>
      </c>
      <c r="H1" t="s">
        <v>164</v>
      </c>
    </row>
    <row r="2" spans="2:14" x14ac:dyDescent="0.25">
      <c r="B2">
        <v>0</v>
      </c>
      <c r="C2">
        <v>-8</v>
      </c>
      <c r="D2">
        <v>1</v>
      </c>
    </row>
    <row r="3" spans="2:14" ht="15.75" thickBot="1" x14ac:dyDescent="0.3">
      <c r="B3">
        <v>12</v>
      </c>
      <c r="C3">
        <v>26</v>
      </c>
      <c r="D3">
        <v>2</v>
      </c>
      <c r="H3" t="s">
        <v>165</v>
      </c>
    </row>
    <row r="4" spans="2:14" x14ac:dyDescent="0.25">
      <c r="B4">
        <v>2</v>
      </c>
      <c r="C4">
        <v>18</v>
      </c>
      <c r="D4">
        <v>22</v>
      </c>
      <c r="H4" s="2" t="s">
        <v>166</v>
      </c>
      <c r="I4" s="2" t="s">
        <v>167</v>
      </c>
      <c r="J4" s="2" t="s">
        <v>2</v>
      </c>
      <c r="K4" s="2" t="s">
        <v>168</v>
      </c>
      <c r="L4" s="2" t="s">
        <v>169</v>
      </c>
    </row>
    <row r="5" spans="2:14" x14ac:dyDescent="0.25">
      <c r="B5">
        <v>3</v>
      </c>
      <c r="C5">
        <v>9</v>
      </c>
      <c r="D5">
        <v>-1</v>
      </c>
      <c r="H5" t="s">
        <v>161</v>
      </c>
      <c r="I5">
        <v>10</v>
      </c>
      <c r="J5">
        <v>61</v>
      </c>
      <c r="K5">
        <v>6.1</v>
      </c>
      <c r="L5">
        <v>66.099999999999994</v>
      </c>
    </row>
    <row r="6" spans="2:14" x14ac:dyDescent="0.25">
      <c r="B6">
        <v>18</v>
      </c>
      <c r="C6">
        <v>-7</v>
      </c>
      <c r="D6">
        <v>0</v>
      </c>
      <c r="H6" t="s">
        <v>162</v>
      </c>
      <c r="I6">
        <v>10</v>
      </c>
      <c r="J6">
        <v>115</v>
      </c>
      <c r="K6">
        <v>11.5</v>
      </c>
      <c r="L6">
        <v>157.16666666666666</v>
      </c>
    </row>
    <row r="7" spans="2:14" ht="15.75" thickBot="1" x14ac:dyDescent="0.3">
      <c r="B7">
        <v>11</v>
      </c>
      <c r="C7">
        <v>17</v>
      </c>
      <c r="D7">
        <v>3</v>
      </c>
      <c r="H7" s="1" t="s">
        <v>163</v>
      </c>
      <c r="I7" s="1">
        <v>10</v>
      </c>
      <c r="J7" s="1">
        <v>63</v>
      </c>
      <c r="K7" s="1">
        <v>6.3</v>
      </c>
      <c r="L7" s="1">
        <v>96.455555555555563</v>
      </c>
    </row>
    <row r="8" spans="2:14" x14ac:dyDescent="0.25">
      <c r="B8">
        <v>18</v>
      </c>
      <c r="C8">
        <v>10</v>
      </c>
      <c r="D8">
        <v>13</v>
      </c>
    </row>
    <row r="9" spans="2:14" x14ac:dyDescent="0.25">
      <c r="B9">
        <v>-4</v>
      </c>
      <c r="C9">
        <v>19</v>
      </c>
      <c r="D9">
        <v>22</v>
      </c>
    </row>
    <row r="10" spans="2:14" ht="15.75" thickBot="1" x14ac:dyDescent="0.3">
      <c r="B10">
        <v>-3</v>
      </c>
      <c r="C10">
        <v>28</v>
      </c>
      <c r="D10">
        <v>-7</v>
      </c>
      <c r="H10" t="s">
        <v>13</v>
      </c>
    </row>
    <row r="11" spans="2:14" x14ac:dyDescent="0.25">
      <c r="B11">
        <v>4</v>
      </c>
      <c r="C11">
        <v>3</v>
      </c>
      <c r="D11">
        <v>8</v>
      </c>
      <c r="H11" s="2" t="s">
        <v>170</v>
      </c>
      <c r="I11" s="2" t="s">
        <v>19</v>
      </c>
      <c r="J11" s="2" t="s">
        <v>18</v>
      </c>
      <c r="K11" s="2" t="s">
        <v>20</v>
      </c>
      <c r="L11" s="2" t="s">
        <v>21</v>
      </c>
      <c r="M11" s="2" t="s">
        <v>25</v>
      </c>
      <c r="N11" s="2" t="s">
        <v>171</v>
      </c>
    </row>
    <row r="12" spans="2:14" x14ac:dyDescent="0.25">
      <c r="H12" t="s">
        <v>172</v>
      </c>
      <c r="I12">
        <v>187.5</v>
      </c>
      <c r="J12">
        <v>2</v>
      </c>
      <c r="K12">
        <f>I12/J12</f>
        <v>93.75</v>
      </c>
      <c r="L12">
        <f>K12/K13</f>
        <v>3.7191448721716132</v>
      </c>
      <c r="M12">
        <f>1-_xlfn.F.DIST(L12,J12,J13,1)</f>
        <v>3.7441181527879674E-2</v>
      </c>
      <c r="N12">
        <f>_xlfn.F.INV(0.95,J12,J13)</f>
        <v>3.3541308285291969</v>
      </c>
    </row>
    <row r="13" spans="2:14" x14ac:dyDescent="0.25">
      <c r="H13" t="s">
        <v>173</v>
      </c>
      <c r="I13">
        <v>680.6</v>
      </c>
      <c r="J13">
        <v>27</v>
      </c>
      <c r="K13">
        <f>I13/J13</f>
        <v>25.207407407407409</v>
      </c>
    </row>
    <row r="15" spans="2:14" ht="15.75" thickBot="1" x14ac:dyDescent="0.3">
      <c r="H15" s="1" t="s">
        <v>16</v>
      </c>
      <c r="I15" s="1">
        <f>SUM(I12:I13)</f>
        <v>868.1</v>
      </c>
      <c r="J15" s="1">
        <v>29</v>
      </c>
      <c r="K15" s="1"/>
      <c r="L15" s="1"/>
      <c r="M15" s="1"/>
      <c r="N1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C5AA8-4A26-42CF-B08E-8CD0943D977F}">
  <dimension ref="A2:H18"/>
  <sheetViews>
    <sheetView workbookViewId="0">
      <selection activeCell="H18" sqref="H18"/>
    </sheetView>
  </sheetViews>
  <sheetFormatPr defaultRowHeight="15" x14ac:dyDescent="0.25"/>
  <sheetData>
    <row r="2" spans="1:8" x14ac:dyDescent="0.25">
      <c r="B2" t="s">
        <v>52</v>
      </c>
      <c r="C2" t="s">
        <v>53</v>
      </c>
      <c r="D2" t="s">
        <v>54</v>
      </c>
    </row>
    <row r="3" spans="1:8" x14ac:dyDescent="0.25">
      <c r="A3" t="s">
        <v>50</v>
      </c>
      <c r="B3" s="8">
        <v>120</v>
      </c>
      <c r="C3" s="8">
        <v>140</v>
      </c>
      <c r="D3" s="8">
        <v>92</v>
      </c>
      <c r="E3">
        <f>SUM(B3:D3)</f>
        <v>352</v>
      </c>
    </row>
    <row r="4" spans="1:8" x14ac:dyDescent="0.25">
      <c r="A4" t="s">
        <v>51</v>
      </c>
      <c r="B4" s="8">
        <v>86</v>
      </c>
      <c r="C4" s="8">
        <v>72</v>
      </c>
      <c r="D4" s="8">
        <v>90</v>
      </c>
      <c r="E4">
        <f>SUM(B4:D4)</f>
        <v>248</v>
      </c>
    </row>
    <row r="5" spans="1:8" x14ac:dyDescent="0.25">
      <c r="B5">
        <f>SUM(B3:B4)</f>
        <v>206</v>
      </c>
      <c r="C5">
        <f>SUM(C3:C4)</f>
        <v>212</v>
      </c>
      <c r="D5">
        <f>SUM(D3:D4)</f>
        <v>182</v>
      </c>
      <c r="E5">
        <f>SUM(B5:D5)</f>
        <v>600</v>
      </c>
      <c r="F5" t="s">
        <v>55</v>
      </c>
      <c r="G5">
        <f>ROUND(E3/E5,3)</f>
        <v>0.58699999999999997</v>
      </c>
    </row>
    <row r="7" spans="1:8" x14ac:dyDescent="0.25">
      <c r="A7" t="s">
        <v>56</v>
      </c>
      <c r="B7">
        <f>ROUND(B5*$G5,3)</f>
        <v>120.922</v>
      </c>
      <c r="C7">
        <f>ROUND(C5*$G5,3)</f>
        <v>124.444</v>
      </c>
      <c r="D7">
        <f>ROUND(D5*$G5,3)</f>
        <v>106.834</v>
      </c>
    </row>
    <row r="9" spans="1:8" x14ac:dyDescent="0.25">
      <c r="B9">
        <f>(B7-B3)^2/B7</f>
        <v>7.0300193513173331E-3</v>
      </c>
      <c r="C9">
        <f t="shared" ref="C9:D9" si="0">(C7-C3)^2/C7</f>
        <v>1.944562502008935</v>
      </c>
      <c r="D9">
        <f t="shared" si="0"/>
        <v>2.0597146601269269</v>
      </c>
      <c r="E9" s="6">
        <f>SUM(B9:D9)</f>
        <v>4.0113071814871795</v>
      </c>
      <c r="G9" t="s">
        <v>25</v>
      </c>
      <c r="H9">
        <f>1-_xlfn.CHISQ.DIST(E9,1,1)</f>
        <v>4.5196096903435956E-2</v>
      </c>
    </row>
    <row r="11" spans="1:8" x14ac:dyDescent="0.25">
      <c r="A11" t="s">
        <v>57</v>
      </c>
      <c r="B11">
        <f>ROUND($E11*B$13/$E$13,3)</f>
        <v>120.85299999999999</v>
      </c>
      <c r="C11">
        <f t="shared" ref="C11:D12" si="1">ROUND($E11*C$13/$E$13,3)</f>
        <v>124.373</v>
      </c>
      <c r="D11">
        <f t="shared" si="1"/>
        <v>106.773</v>
      </c>
      <c r="E11">
        <f>E3</f>
        <v>352</v>
      </c>
    </row>
    <row r="12" spans="1:8" x14ac:dyDescent="0.25">
      <c r="B12">
        <f>ROUND($E12*B$13/$E$13,3)</f>
        <v>85.147000000000006</v>
      </c>
      <c r="C12">
        <f t="shared" si="1"/>
        <v>87.626999999999995</v>
      </c>
      <c r="D12">
        <f t="shared" si="1"/>
        <v>75.227000000000004</v>
      </c>
      <c r="E12">
        <f>E4</f>
        <v>248</v>
      </c>
    </row>
    <row r="13" spans="1:8" x14ac:dyDescent="0.25">
      <c r="B13">
        <f>B5</f>
        <v>206</v>
      </c>
      <c r="C13">
        <f>C5</f>
        <v>212</v>
      </c>
      <c r="D13">
        <f>D5</f>
        <v>182</v>
      </c>
      <c r="E13">
        <f>E5</f>
        <v>600</v>
      </c>
    </row>
    <row r="16" spans="1:8" x14ac:dyDescent="0.25">
      <c r="B16">
        <f>(B11-B3)^2/B11</f>
        <v>6.0206118176627018E-3</v>
      </c>
      <c r="C16">
        <f t="shared" ref="C16:D17" si="2">(C11-C3)^2/C11</f>
        <v>1.9634738166643873</v>
      </c>
      <c r="D16">
        <f t="shared" si="2"/>
        <v>2.0439767450572699</v>
      </c>
    </row>
    <row r="17" spans="2:8" x14ac:dyDescent="0.25">
      <c r="B17">
        <f>(B12-B4)^2/B12</f>
        <v>8.5453274924541141E-3</v>
      </c>
      <c r="C17">
        <f t="shared" si="2"/>
        <v>2.7868479920572411</v>
      </c>
      <c r="D17">
        <f t="shared" si="2"/>
        <v>2.9011063713826135</v>
      </c>
    </row>
    <row r="18" spans="2:8" x14ac:dyDescent="0.25">
      <c r="E18">
        <f>SUM(B16:D17)</f>
        <v>9.7099708644716287</v>
      </c>
      <c r="G18" t="s">
        <v>25</v>
      </c>
      <c r="H18">
        <f>1-_xlfn.CHISQ.DIST(E18,2,1)</f>
        <v>7.7894468273094208E-3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20956-8ED1-4AF7-B3DF-E43A85BC5231}">
  <dimension ref="B1:H18"/>
  <sheetViews>
    <sheetView workbookViewId="0">
      <selection activeCell="B31" sqref="B31"/>
    </sheetView>
  </sheetViews>
  <sheetFormatPr defaultRowHeight="15" x14ac:dyDescent="0.25"/>
  <cols>
    <col min="2" max="2" width="16.140625" customWidth="1"/>
    <col min="4" max="4" width="13.140625" customWidth="1"/>
  </cols>
  <sheetData>
    <row r="1" spans="2:8" x14ac:dyDescent="0.25">
      <c r="C1" t="s">
        <v>58</v>
      </c>
      <c r="E1" t="s">
        <v>59</v>
      </c>
      <c r="G1" t="s">
        <v>60</v>
      </c>
    </row>
    <row r="2" spans="2:8" x14ac:dyDescent="0.25">
      <c r="B2">
        <v>220906</v>
      </c>
      <c r="C2" t="s">
        <v>61</v>
      </c>
      <c r="D2" t="s">
        <v>64</v>
      </c>
    </row>
    <row r="3" spans="2:8" x14ac:dyDescent="0.25">
      <c r="B3">
        <v>220526</v>
      </c>
      <c r="E3" t="s">
        <v>62</v>
      </c>
      <c r="F3" t="s">
        <v>64</v>
      </c>
    </row>
    <row r="4" spans="2:8" x14ac:dyDescent="0.25">
      <c r="B4">
        <v>210521</v>
      </c>
      <c r="E4" t="s">
        <v>63</v>
      </c>
      <c r="F4" t="s">
        <v>65</v>
      </c>
    </row>
    <row r="5" spans="2:8" x14ac:dyDescent="0.25">
      <c r="B5">
        <v>210401</v>
      </c>
      <c r="G5" t="s">
        <v>63</v>
      </c>
      <c r="H5" t="s">
        <v>65</v>
      </c>
    </row>
    <row r="6" spans="2:8" x14ac:dyDescent="0.25">
      <c r="B6">
        <v>210318</v>
      </c>
      <c r="C6" t="s">
        <v>66</v>
      </c>
      <c r="D6" t="s">
        <v>65</v>
      </c>
    </row>
    <row r="7" spans="2:8" x14ac:dyDescent="0.25">
      <c r="B7">
        <v>200408</v>
      </c>
      <c r="G7" t="s">
        <v>63</v>
      </c>
      <c r="H7" t="s">
        <v>64</v>
      </c>
    </row>
    <row r="8" spans="2:8" x14ac:dyDescent="0.25">
      <c r="B8">
        <v>191218</v>
      </c>
      <c r="C8" t="s">
        <v>66</v>
      </c>
      <c r="D8" t="s">
        <v>67</v>
      </c>
    </row>
    <row r="9" spans="2:8" x14ac:dyDescent="0.25">
      <c r="B9">
        <v>191009</v>
      </c>
      <c r="C9" t="s">
        <v>66</v>
      </c>
      <c r="D9" t="s">
        <v>68</v>
      </c>
    </row>
    <row r="10" spans="2:8" x14ac:dyDescent="0.25">
      <c r="B10">
        <v>190509</v>
      </c>
      <c r="G10" t="s">
        <v>63</v>
      </c>
      <c r="H10" t="s">
        <v>65</v>
      </c>
    </row>
    <row r="11" spans="2:8" x14ac:dyDescent="0.25">
      <c r="B11">
        <v>190405</v>
      </c>
      <c r="E11" t="s">
        <v>63</v>
      </c>
      <c r="F11" t="s">
        <v>64</v>
      </c>
    </row>
    <row r="12" spans="2:8" x14ac:dyDescent="0.25">
      <c r="B12">
        <v>180810</v>
      </c>
      <c r="C12" t="s">
        <v>66</v>
      </c>
      <c r="D12" t="s">
        <v>64</v>
      </c>
    </row>
    <row r="13" spans="2:8" x14ac:dyDescent="0.25">
      <c r="B13">
        <v>180515</v>
      </c>
      <c r="G13" t="s">
        <v>63</v>
      </c>
      <c r="H13" t="s">
        <v>64</v>
      </c>
    </row>
    <row r="14" spans="2:8" x14ac:dyDescent="0.25">
      <c r="B14">
        <v>170518</v>
      </c>
      <c r="G14" t="s">
        <v>69</v>
      </c>
      <c r="H14" t="s">
        <v>65</v>
      </c>
    </row>
    <row r="15" spans="2:8" x14ac:dyDescent="0.25">
      <c r="B15">
        <v>170428</v>
      </c>
      <c r="C15" t="s">
        <v>70</v>
      </c>
      <c r="D15" t="s">
        <v>65</v>
      </c>
    </row>
    <row r="16" spans="2:8" x14ac:dyDescent="0.25">
      <c r="B16">
        <v>141103</v>
      </c>
      <c r="G16" t="s">
        <v>69</v>
      </c>
      <c r="H16" t="s">
        <v>64</v>
      </c>
    </row>
    <row r="17" spans="2:8" x14ac:dyDescent="0.25">
      <c r="B17">
        <v>140629</v>
      </c>
      <c r="C17" t="s">
        <v>70</v>
      </c>
      <c r="D17" t="s">
        <v>64</v>
      </c>
    </row>
    <row r="18" spans="2:8" x14ac:dyDescent="0.25">
      <c r="B18">
        <v>140123</v>
      </c>
      <c r="G18" t="s">
        <v>71</v>
      </c>
      <c r="H18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1BEA6-5BC7-4B55-96F1-CD7F2715B8B2}">
  <dimension ref="A1:AF66"/>
  <sheetViews>
    <sheetView tabSelected="1" topLeftCell="L40" workbookViewId="0">
      <selection activeCell="AB66" sqref="AB66"/>
    </sheetView>
  </sheetViews>
  <sheetFormatPr defaultRowHeight="15" x14ac:dyDescent="0.25"/>
  <cols>
    <col min="1" max="1" width="16.28515625" customWidth="1"/>
    <col min="22" max="22" width="17.7109375" customWidth="1"/>
    <col min="25" max="25" width="9.140625" customWidth="1"/>
    <col min="27" max="27" width="12.7109375" customWidth="1"/>
  </cols>
  <sheetData>
    <row r="1" spans="1:32" x14ac:dyDescent="0.25">
      <c r="A1" t="s">
        <v>0</v>
      </c>
      <c r="B1" s="4">
        <v>37</v>
      </c>
      <c r="C1" s="4">
        <v>17</v>
      </c>
      <c r="D1" s="4">
        <v>13</v>
      </c>
      <c r="E1" s="4">
        <v>31</v>
      </c>
      <c r="F1" s="4">
        <v>19</v>
      </c>
      <c r="G1" s="4">
        <v>28</v>
      </c>
      <c r="H1" s="4">
        <v>20</v>
      </c>
      <c r="I1" s="4">
        <v>22</v>
      </c>
      <c r="J1" s="4">
        <v>40</v>
      </c>
      <c r="K1" s="4">
        <v>10</v>
      </c>
      <c r="M1" t="str">
        <f>CONCATENATE(A1,"&amp;",B1,"&amp;",C1,"&amp;",D1,"&amp;",E1,"&amp;",F1,"&amp;",G1,"&amp;",H1,"&amp;",I1,"&amp;",J1,"&amp;",K1,"\\")</f>
        <v>x&amp;37&amp;17&amp;13&amp;31&amp;19&amp;28&amp;20&amp;22&amp;40&amp;10\\</v>
      </c>
      <c r="V1" t="s">
        <v>154</v>
      </c>
      <c r="W1" t="s">
        <v>155</v>
      </c>
      <c r="X1" t="s">
        <v>156</v>
      </c>
      <c r="Y1" t="s">
        <v>157</v>
      </c>
      <c r="AA1" t="s">
        <v>154</v>
      </c>
      <c r="AB1" t="s">
        <v>158</v>
      </c>
      <c r="AC1" t="s">
        <v>159</v>
      </c>
      <c r="AD1" t="s">
        <v>160</v>
      </c>
      <c r="AF1">
        <f>CORREL(W2:W64,AB2:AB64)</f>
        <v>0.74961629660703333</v>
      </c>
    </row>
    <row r="2" spans="1:32" x14ac:dyDescent="0.25">
      <c r="A2" t="s">
        <v>1</v>
      </c>
      <c r="B2" s="4">
        <v>40</v>
      </c>
      <c r="C2" s="4">
        <v>38</v>
      </c>
      <c r="D2" s="4">
        <v>35</v>
      </c>
      <c r="E2" s="4">
        <v>43</v>
      </c>
      <c r="F2" s="4">
        <v>34</v>
      </c>
      <c r="G2" s="4">
        <v>40</v>
      </c>
      <c r="H2" s="4">
        <v>39</v>
      </c>
      <c r="I2" s="4">
        <v>35</v>
      </c>
      <c r="J2" s="4">
        <v>39</v>
      </c>
      <c r="K2" s="4">
        <v>29</v>
      </c>
      <c r="M2" t="str">
        <f>CONCATENATE(A2,"&amp;",B2,"&amp;",C2,"&amp;",D2,"&amp;",E2,"&amp;",F2,"&amp;",G2,"&amp;",H2,"&amp;",I2,"&amp;",J2,"&amp;",K2,"\\")</f>
        <v>y&amp;40&amp;38&amp;35&amp;43&amp;34&amp;40&amp;39&amp;35&amp;39&amp;29\\</v>
      </c>
      <c r="V2" t="s">
        <v>104</v>
      </c>
      <c r="W2">
        <v>66.48</v>
      </c>
      <c r="X2">
        <v>17</v>
      </c>
      <c r="Y2" t="s">
        <v>100</v>
      </c>
      <c r="AA2" t="s">
        <v>104</v>
      </c>
      <c r="AB2">
        <v>64.72</v>
      </c>
      <c r="AC2">
        <v>19</v>
      </c>
      <c r="AD2" t="s">
        <v>100</v>
      </c>
      <c r="AF2">
        <f>CORREL(X2:X64,AC2:AC64)</f>
        <v>0.81360407066052232</v>
      </c>
    </row>
    <row r="3" spans="1:32" x14ac:dyDescent="0.25">
      <c r="V3" t="s">
        <v>117</v>
      </c>
      <c r="W3">
        <v>64.739999999999995</v>
      </c>
      <c r="X3">
        <v>30</v>
      </c>
      <c r="Y3" t="s">
        <v>100</v>
      </c>
      <c r="AA3" t="s">
        <v>117</v>
      </c>
      <c r="AB3">
        <v>63.98</v>
      </c>
      <c r="AC3">
        <v>27</v>
      </c>
      <c r="AD3" t="s">
        <v>100</v>
      </c>
    </row>
    <row r="4" spans="1:32" x14ac:dyDescent="0.25">
      <c r="V4" t="s">
        <v>136</v>
      </c>
      <c r="W4">
        <v>62.26</v>
      </c>
      <c r="X4">
        <v>48</v>
      </c>
      <c r="Y4" t="s">
        <v>121</v>
      </c>
      <c r="AA4" t="s">
        <v>136</v>
      </c>
      <c r="AB4">
        <v>61.97</v>
      </c>
      <c r="AC4">
        <v>59</v>
      </c>
      <c r="AD4" t="s">
        <v>121</v>
      </c>
    </row>
    <row r="5" spans="1:32" x14ac:dyDescent="0.25">
      <c r="V5" t="s">
        <v>143</v>
      </c>
      <c r="W5">
        <v>61.25</v>
      </c>
      <c r="X5">
        <v>55</v>
      </c>
      <c r="Y5" t="s">
        <v>144</v>
      </c>
      <c r="AA5" t="s">
        <v>143</v>
      </c>
      <c r="AB5">
        <v>59.61</v>
      </c>
      <c r="AC5">
        <v>63</v>
      </c>
      <c r="AD5" t="s">
        <v>144</v>
      </c>
    </row>
    <row r="6" spans="1:32" x14ac:dyDescent="0.25">
      <c r="V6" t="s">
        <v>93</v>
      </c>
      <c r="W6">
        <v>69.45</v>
      </c>
      <c r="X6">
        <v>7</v>
      </c>
      <c r="Y6" t="s">
        <v>88</v>
      </c>
      <c r="AA6" t="s">
        <v>93</v>
      </c>
      <c r="AB6">
        <v>66.739999999999995</v>
      </c>
      <c r="AC6">
        <v>10</v>
      </c>
      <c r="AD6" t="s">
        <v>88</v>
      </c>
    </row>
    <row r="7" spans="1:32" x14ac:dyDescent="0.25">
      <c r="V7" t="s">
        <v>105</v>
      </c>
      <c r="W7">
        <v>66.34</v>
      </c>
      <c r="X7">
        <v>18</v>
      </c>
      <c r="Y7" t="s">
        <v>100</v>
      </c>
      <c r="AA7" t="s">
        <v>105</v>
      </c>
      <c r="AB7">
        <v>69.08</v>
      </c>
      <c r="AC7">
        <v>8</v>
      </c>
      <c r="AD7" t="s">
        <v>88</v>
      </c>
    </row>
    <row r="8" spans="1:32" x14ac:dyDescent="0.25">
      <c r="V8" t="s">
        <v>97</v>
      </c>
      <c r="W8">
        <v>68.319999999999993</v>
      </c>
      <c r="X8">
        <v>11</v>
      </c>
      <c r="Y8" t="s">
        <v>88</v>
      </c>
      <c r="AA8" t="s">
        <v>97</v>
      </c>
      <c r="AB8">
        <v>63.18</v>
      </c>
      <c r="AC8">
        <v>37</v>
      </c>
      <c r="AD8" t="s">
        <v>121</v>
      </c>
    </row>
    <row r="9" spans="1:32" x14ac:dyDescent="0.25">
      <c r="V9" t="s">
        <v>92</v>
      </c>
      <c r="W9">
        <v>69.61</v>
      </c>
      <c r="X9">
        <v>6</v>
      </c>
      <c r="Y9" t="s">
        <v>88</v>
      </c>
      <c r="AA9" t="s">
        <v>92</v>
      </c>
      <c r="AB9">
        <v>70.16</v>
      </c>
      <c r="AC9">
        <v>4</v>
      </c>
      <c r="AD9" t="s">
        <v>86</v>
      </c>
    </row>
    <row r="10" spans="1:32" x14ac:dyDescent="0.25">
      <c r="V10" t="s">
        <v>138</v>
      </c>
      <c r="W10">
        <v>62.17</v>
      </c>
      <c r="X10">
        <v>50</v>
      </c>
      <c r="Y10" t="s">
        <v>121</v>
      </c>
      <c r="AA10" t="s">
        <v>138</v>
      </c>
      <c r="AB10">
        <v>62.42</v>
      </c>
      <c r="AC10">
        <v>50</v>
      </c>
      <c r="AD10" t="s">
        <v>121</v>
      </c>
    </row>
    <row r="11" spans="1:32" x14ac:dyDescent="0.25">
      <c r="V11" t="s">
        <v>108</v>
      </c>
      <c r="W11">
        <v>65.959999999999994</v>
      </c>
      <c r="X11">
        <v>21</v>
      </c>
      <c r="Y11" t="s">
        <v>100</v>
      </c>
      <c r="AA11" t="s">
        <v>108</v>
      </c>
      <c r="AB11">
        <v>63.29</v>
      </c>
      <c r="AC11">
        <v>34</v>
      </c>
      <c r="AD11" t="s">
        <v>121</v>
      </c>
    </row>
    <row r="12" spans="1:32" x14ac:dyDescent="0.25">
      <c r="V12" t="s">
        <v>95</v>
      </c>
      <c r="W12">
        <v>69.03</v>
      </c>
      <c r="X12">
        <v>9</v>
      </c>
      <c r="Y12" t="s">
        <v>88</v>
      </c>
      <c r="AA12" t="s">
        <v>95</v>
      </c>
      <c r="AB12">
        <v>65.48</v>
      </c>
      <c r="AC12">
        <v>15</v>
      </c>
      <c r="AD12" t="s">
        <v>100</v>
      </c>
    </row>
    <row r="13" spans="1:32" x14ac:dyDescent="0.25">
      <c r="V13" t="s">
        <v>118</v>
      </c>
      <c r="W13">
        <v>64.739999999999995</v>
      </c>
      <c r="X13">
        <v>31</v>
      </c>
      <c r="Y13" t="s">
        <v>100</v>
      </c>
      <c r="AA13" t="s">
        <v>118</v>
      </c>
      <c r="AB13">
        <v>62.82</v>
      </c>
      <c r="AC13">
        <v>43</v>
      </c>
      <c r="AD13" t="s">
        <v>121</v>
      </c>
    </row>
    <row r="14" spans="1:32" x14ac:dyDescent="0.25">
      <c r="V14" t="s">
        <v>98</v>
      </c>
      <c r="W14">
        <v>68.06</v>
      </c>
      <c r="X14">
        <v>12</v>
      </c>
      <c r="Y14" t="s">
        <v>88</v>
      </c>
      <c r="AA14" t="s">
        <v>98</v>
      </c>
      <c r="AB14">
        <v>66.33</v>
      </c>
      <c r="AC14">
        <v>12</v>
      </c>
      <c r="AD14" t="s">
        <v>100</v>
      </c>
    </row>
    <row r="15" spans="1:32" x14ac:dyDescent="0.25">
      <c r="V15" t="s">
        <v>153</v>
      </c>
      <c r="W15">
        <v>56.29</v>
      </c>
      <c r="X15">
        <v>63</v>
      </c>
      <c r="Y15" t="s">
        <v>152</v>
      </c>
      <c r="AA15" t="s">
        <v>153</v>
      </c>
      <c r="AB15">
        <v>62.2</v>
      </c>
      <c r="AC15">
        <v>54</v>
      </c>
      <c r="AD15" t="s">
        <v>121</v>
      </c>
    </row>
    <row r="16" spans="1:32" x14ac:dyDescent="0.25">
      <c r="V16" t="s">
        <v>90</v>
      </c>
      <c r="W16">
        <v>70.42</v>
      </c>
      <c r="X16">
        <v>4</v>
      </c>
      <c r="Y16" t="s">
        <v>88</v>
      </c>
      <c r="AA16" t="s">
        <v>90</v>
      </c>
      <c r="AB16">
        <v>70.12</v>
      </c>
      <c r="AC16">
        <v>5</v>
      </c>
      <c r="AD16" t="s">
        <v>86</v>
      </c>
    </row>
    <row r="17" spans="1:30" x14ac:dyDescent="0.25">
      <c r="V17" t="s">
        <v>122</v>
      </c>
      <c r="W17">
        <v>64.2</v>
      </c>
      <c r="X17">
        <v>34</v>
      </c>
      <c r="Y17" t="s">
        <v>121</v>
      </c>
      <c r="AA17" t="s">
        <v>122</v>
      </c>
      <c r="AB17">
        <v>63.22</v>
      </c>
      <c r="AC17">
        <v>35</v>
      </c>
      <c r="AD17" t="s">
        <v>121</v>
      </c>
    </row>
    <row r="18" spans="1:30" x14ac:dyDescent="0.25">
      <c r="B18" t="s">
        <v>39</v>
      </c>
      <c r="C18" t="s">
        <v>40</v>
      </c>
      <c r="D18" t="s">
        <v>41</v>
      </c>
      <c r="V18" t="s">
        <v>140</v>
      </c>
      <c r="W18">
        <v>61.95</v>
      </c>
      <c r="X18">
        <v>52</v>
      </c>
      <c r="Y18" t="s">
        <v>121</v>
      </c>
      <c r="AA18" t="s">
        <v>140</v>
      </c>
      <c r="AB18">
        <v>61.96</v>
      </c>
      <c r="AC18">
        <v>60</v>
      </c>
      <c r="AD18" t="s">
        <v>121</v>
      </c>
    </row>
    <row r="19" spans="1:30" x14ac:dyDescent="0.25">
      <c r="A19" t="s">
        <v>39</v>
      </c>
      <c r="B19" s="8">
        <v>18</v>
      </c>
      <c r="C19" s="8">
        <v>15</v>
      </c>
      <c r="D19" s="8">
        <v>12</v>
      </c>
      <c r="E19">
        <f>SUM(B19:D19)</f>
        <v>45</v>
      </c>
      <c r="H19">
        <f>ROUND($K19*H$22/$K$22,3)</f>
        <v>11.045</v>
      </c>
      <c r="I19">
        <f t="shared" ref="I19:J21" si="0">ROUND($K19*I$22/$K$22,3)</f>
        <v>16.568000000000001</v>
      </c>
      <c r="J19">
        <f t="shared" si="0"/>
        <v>17.385999999999999</v>
      </c>
      <c r="K19">
        <f>E19</f>
        <v>45</v>
      </c>
      <c r="M19">
        <f>ROUND((B19-H19)^2/H19,3)</f>
        <v>4.38</v>
      </c>
      <c r="N19">
        <f t="shared" ref="N19:O19" si="1">ROUND((C19-I19)^2/I19,3)</f>
        <v>0.14799999999999999</v>
      </c>
      <c r="O19">
        <f t="shared" si="1"/>
        <v>1.669</v>
      </c>
      <c r="R19" t="str">
        <f>CONCATENATE(A18,"&amp;",B18,"&amp;",C18,"&amp;",D18,"\\",)</f>
        <v>&amp;A&amp;B&amp;C\\</v>
      </c>
      <c r="V19" t="s">
        <v>141</v>
      </c>
      <c r="W19">
        <v>61.86</v>
      </c>
      <c r="X19">
        <v>53</v>
      </c>
      <c r="Y19" t="s">
        <v>121</v>
      </c>
      <c r="AA19" t="s">
        <v>141</v>
      </c>
      <c r="AB19">
        <v>62.62</v>
      </c>
      <c r="AC19">
        <v>46</v>
      </c>
      <c r="AD19" t="s">
        <v>121</v>
      </c>
    </row>
    <row r="20" spans="1:30" x14ac:dyDescent="0.25">
      <c r="A20" t="s">
        <v>40</v>
      </c>
      <c r="B20" s="8">
        <v>20</v>
      </c>
      <c r="C20" s="8">
        <v>32</v>
      </c>
      <c r="D20" s="8">
        <v>28</v>
      </c>
      <c r="E20">
        <f t="shared" ref="E20:E21" si="2">SUM(B20:D20)</f>
        <v>80</v>
      </c>
      <c r="H20">
        <f t="shared" ref="H20:H21" si="3">ROUND($K20*H$22/$K$22,3)</f>
        <v>19.635999999999999</v>
      </c>
      <c r="I20">
        <f t="shared" si="0"/>
        <v>29.454999999999998</v>
      </c>
      <c r="J20">
        <f t="shared" si="0"/>
        <v>30.908999999999999</v>
      </c>
      <c r="K20">
        <f t="shared" ref="K20:K22" si="4">E20</f>
        <v>80</v>
      </c>
      <c r="M20">
        <f t="shared" ref="M20:M21" si="5">ROUND((B20-H20)^2/H20,3)</f>
        <v>7.0000000000000001E-3</v>
      </c>
      <c r="N20">
        <f t="shared" ref="N20:N21" si="6">ROUND((C20-I20)^2/I20,3)</f>
        <v>0.22</v>
      </c>
      <c r="O20">
        <f t="shared" ref="O20:O21" si="7">ROUND((D20-J20)^2/J20,3)</f>
        <v>0.27400000000000002</v>
      </c>
      <c r="R20" t="str">
        <f t="shared" ref="R20:R21" si="8">CONCATENATE(A19,"&amp;",B19,"&amp;",C19,"&amp;",D19,"\\",)</f>
        <v>A&amp;18&amp;15&amp;12\\</v>
      </c>
      <c r="V20" t="s">
        <v>109</v>
      </c>
      <c r="W20">
        <v>65.75</v>
      </c>
      <c r="X20">
        <v>22</v>
      </c>
      <c r="Y20" t="s">
        <v>100</v>
      </c>
      <c r="AA20" t="s">
        <v>109</v>
      </c>
      <c r="AB20">
        <v>64.56</v>
      </c>
      <c r="AC20">
        <v>20</v>
      </c>
      <c r="AD20" t="s">
        <v>100</v>
      </c>
    </row>
    <row r="21" spans="1:30" x14ac:dyDescent="0.25">
      <c r="A21" t="s">
        <v>41</v>
      </c>
      <c r="B21" s="8">
        <v>16</v>
      </c>
      <c r="C21" s="8">
        <v>34</v>
      </c>
      <c r="D21" s="8">
        <v>45</v>
      </c>
      <c r="E21">
        <f t="shared" si="2"/>
        <v>95</v>
      </c>
      <c r="H21">
        <f t="shared" si="3"/>
        <v>23.318000000000001</v>
      </c>
      <c r="I21">
        <f t="shared" si="0"/>
        <v>34.976999999999997</v>
      </c>
      <c r="J21">
        <f t="shared" si="0"/>
        <v>36.704999999999998</v>
      </c>
      <c r="K21">
        <f t="shared" si="4"/>
        <v>95</v>
      </c>
      <c r="M21">
        <f t="shared" si="5"/>
        <v>2.2970000000000002</v>
      </c>
      <c r="N21">
        <f t="shared" si="6"/>
        <v>2.7E-2</v>
      </c>
      <c r="O21">
        <f t="shared" si="7"/>
        <v>1.875</v>
      </c>
      <c r="R21" t="str">
        <f t="shared" si="8"/>
        <v>B&amp;20&amp;32&amp;28\\</v>
      </c>
      <c r="V21" t="s">
        <v>89</v>
      </c>
      <c r="W21">
        <v>70.53</v>
      </c>
      <c r="X21">
        <v>3</v>
      </c>
      <c r="Y21" t="s">
        <v>88</v>
      </c>
      <c r="AA21" t="s">
        <v>89</v>
      </c>
      <c r="AB21">
        <v>72.81</v>
      </c>
      <c r="AC21">
        <v>2</v>
      </c>
      <c r="AD21" t="s">
        <v>86</v>
      </c>
    </row>
    <row r="22" spans="1:30" x14ac:dyDescent="0.25">
      <c r="B22">
        <f>SUM(B19:B21)</f>
        <v>54</v>
      </c>
      <c r="C22">
        <f t="shared" ref="C22:D22" si="9">SUM(C19:C21)</f>
        <v>81</v>
      </c>
      <c r="D22">
        <f t="shared" si="9"/>
        <v>85</v>
      </c>
      <c r="E22" s="6">
        <f>SUM(B19:D21)</f>
        <v>220</v>
      </c>
      <c r="H22">
        <f>B22</f>
        <v>54</v>
      </c>
      <c r="I22">
        <f t="shared" ref="I22:J22" si="10">C22</f>
        <v>81</v>
      </c>
      <c r="J22">
        <f t="shared" si="10"/>
        <v>85</v>
      </c>
      <c r="K22">
        <f t="shared" si="4"/>
        <v>220</v>
      </c>
      <c r="O22" t="s">
        <v>48</v>
      </c>
      <c r="P22">
        <f>SUM(M19:O21)</f>
        <v>10.896999999999998</v>
      </c>
      <c r="R22" t="str">
        <f>CONCATENATE(A21,"&amp;",B21,"&amp;",C21,"&amp;",D21,"\\",)</f>
        <v>C&amp;16&amp;34&amp;45\\</v>
      </c>
      <c r="V22" t="s">
        <v>113</v>
      </c>
      <c r="W22">
        <v>64.900000000000006</v>
      </c>
      <c r="X22">
        <v>26</v>
      </c>
      <c r="Y22" t="s">
        <v>100</v>
      </c>
      <c r="AA22" t="s">
        <v>113</v>
      </c>
      <c r="AB22">
        <v>63.12</v>
      </c>
      <c r="AC22">
        <v>38</v>
      </c>
      <c r="AD22" t="s">
        <v>121</v>
      </c>
    </row>
    <row r="23" spans="1:30" x14ac:dyDescent="0.25">
      <c r="O23" t="s">
        <v>49</v>
      </c>
      <c r="P23">
        <f>_xlfn.CHISQ.INV(0.95,4)</f>
        <v>9.4877290367811575</v>
      </c>
      <c r="V23" t="s">
        <v>148</v>
      </c>
      <c r="W23">
        <v>60.53</v>
      </c>
      <c r="X23">
        <v>59</v>
      </c>
      <c r="Y23" t="s">
        <v>144</v>
      </c>
      <c r="AA23" t="s">
        <v>148</v>
      </c>
      <c r="AB23">
        <v>61.16</v>
      </c>
      <c r="AC23">
        <v>61</v>
      </c>
      <c r="AD23" t="s">
        <v>121</v>
      </c>
    </row>
    <row r="24" spans="1:30" x14ac:dyDescent="0.25">
      <c r="A24" t="s">
        <v>42</v>
      </c>
      <c r="B24" s="4">
        <f>B19*SUM(C20:D21)</f>
        <v>2502</v>
      </c>
      <c r="C24" s="4">
        <f>C19*SUM(D20:D21)</f>
        <v>1095</v>
      </c>
      <c r="E24">
        <f>SUM(B24:C25)</f>
        <v>6617</v>
      </c>
      <c r="F24" t="s">
        <v>43</v>
      </c>
      <c r="O24" t="s">
        <v>25</v>
      </c>
      <c r="P24">
        <f>1-_xlfn.CHISQ.DIST(P22,4,1)</f>
        <v>2.7746309062914642E-2</v>
      </c>
      <c r="V24" t="s">
        <v>130</v>
      </c>
      <c r="W24">
        <v>63.28</v>
      </c>
      <c r="X24">
        <v>42</v>
      </c>
      <c r="Y24" t="s">
        <v>121</v>
      </c>
      <c r="AA24" t="s">
        <v>130</v>
      </c>
      <c r="AB24">
        <v>63.47</v>
      </c>
      <c r="AC24">
        <v>30</v>
      </c>
      <c r="AD24" t="s">
        <v>121</v>
      </c>
    </row>
    <row r="25" spans="1:30" x14ac:dyDescent="0.25">
      <c r="B25" s="4">
        <f>B20*SUM(C21:D21)</f>
        <v>1580</v>
      </c>
      <c r="C25" s="7">
        <f>C20*D21</f>
        <v>1440</v>
      </c>
      <c r="V25" t="s">
        <v>96</v>
      </c>
      <c r="W25">
        <v>68.599999999999994</v>
      </c>
      <c r="X25">
        <v>10</v>
      </c>
      <c r="Y25" t="s">
        <v>88</v>
      </c>
      <c r="AA25" t="s">
        <v>96</v>
      </c>
      <c r="AB25">
        <v>66.930000000000007</v>
      </c>
      <c r="AC25">
        <v>9</v>
      </c>
      <c r="AD25" t="s">
        <v>88</v>
      </c>
    </row>
    <row r="26" spans="1:30" x14ac:dyDescent="0.25">
      <c r="A26" t="s">
        <v>44</v>
      </c>
      <c r="C26" s="4">
        <f>C19*SUM(B20:B21)</f>
        <v>540</v>
      </c>
      <c r="D26" s="4">
        <f>D19*SUM(B20:C21)</f>
        <v>1224</v>
      </c>
      <c r="E26">
        <f>SUM(C26:D27)</f>
        <v>3676</v>
      </c>
      <c r="F26" t="s">
        <v>45</v>
      </c>
      <c r="V26" t="s">
        <v>114</v>
      </c>
      <c r="W26">
        <v>64.87</v>
      </c>
      <c r="X26">
        <v>27</v>
      </c>
      <c r="Y26" t="s">
        <v>100</v>
      </c>
      <c r="AA26" t="s">
        <v>114</v>
      </c>
      <c r="AB26">
        <v>64.56</v>
      </c>
      <c r="AC26">
        <v>21</v>
      </c>
      <c r="AD26" t="s">
        <v>100</v>
      </c>
    </row>
    <row r="27" spans="1:30" x14ac:dyDescent="0.25">
      <c r="C27" s="4">
        <f>C20*B21</f>
        <v>512</v>
      </c>
      <c r="D27" s="4">
        <f>D20*SUM(B21:C21)</f>
        <v>1400</v>
      </c>
      <c r="V27" t="s">
        <v>99</v>
      </c>
      <c r="W27">
        <v>67.650000000000006</v>
      </c>
      <c r="X27">
        <v>13</v>
      </c>
      <c r="Y27" t="s">
        <v>100</v>
      </c>
      <c r="AA27" t="s">
        <v>99</v>
      </c>
      <c r="AB27">
        <v>62.52</v>
      </c>
      <c r="AC27">
        <v>47</v>
      </c>
      <c r="AD27" t="s">
        <v>121</v>
      </c>
    </row>
    <row r="28" spans="1:30" x14ac:dyDescent="0.25">
      <c r="V28" t="s">
        <v>87</v>
      </c>
      <c r="W28">
        <v>70.61</v>
      </c>
      <c r="X28">
        <v>2</v>
      </c>
      <c r="Y28" t="s">
        <v>88</v>
      </c>
      <c r="AA28" t="s">
        <v>87</v>
      </c>
      <c r="AB28">
        <v>69.27</v>
      </c>
      <c r="AC28">
        <v>7</v>
      </c>
      <c r="AD28" t="s">
        <v>88</v>
      </c>
    </row>
    <row r="29" spans="1:30" x14ac:dyDescent="0.25">
      <c r="E29" t="s">
        <v>46</v>
      </c>
      <c r="F29">
        <f>ROUND((E24-E26)/(E24+E26),3)</f>
        <v>0.28599999999999998</v>
      </c>
      <c r="V29" t="s">
        <v>126</v>
      </c>
      <c r="W29">
        <v>63.8</v>
      </c>
      <c r="X29">
        <v>38</v>
      </c>
      <c r="Y29" t="s">
        <v>121</v>
      </c>
      <c r="AA29" t="s">
        <v>126</v>
      </c>
      <c r="AB29">
        <v>63.11</v>
      </c>
      <c r="AC29">
        <v>39</v>
      </c>
      <c r="AD29" t="s">
        <v>121</v>
      </c>
    </row>
    <row r="30" spans="1:30" x14ac:dyDescent="0.25">
      <c r="V30" t="s">
        <v>151</v>
      </c>
      <c r="W30">
        <v>57.16</v>
      </c>
      <c r="X30">
        <v>62</v>
      </c>
      <c r="Y30" t="s">
        <v>152</v>
      </c>
      <c r="AA30" t="s">
        <v>151</v>
      </c>
      <c r="AB30">
        <v>62.8</v>
      </c>
      <c r="AC30">
        <v>44</v>
      </c>
      <c r="AD30" t="s">
        <v>121</v>
      </c>
    </row>
    <row r="31" spans="1:30" x14ac:dyDescent="0.25">
      <c r="B31" t="s">
        <v>47</v>
      </c>
      <c r="C31">
        <f>F29*SQRT((E24+E26)/(E22*(1-F29^2)))</f>
        <v>2.0415315170445738</v>
      </c>
      <c r="V31" t="s">
        <v>127</v>
      </c>
      <c r="W31">
        <v>63.76</v>
      </c>
      <c r="X31">
        <v>39</v>
      </c>
      <c r="Y31" t="s">
        <v>121</v>
      </c>
      <c r="AA31" t="s">
        <v>127</v>
      </c>
      <c r="AB31">
        <v>62.23</v>
      </c>
      <c r="AC31">
        <v>53</v>
      </c>
      <c r="AD31" t="s">
        <v>121</v>
      </c>
    </row>
    <row r="32" spans="1:30" x14ac:dyDescent="0.25">
      <c r="C32">
        <f>2*(1-_xlfn.NORM.DIST(ROUND(C31,3),0,1,1))</f>
        <v>4.1151531330211988E-2</v>
      </c>
      <c r="V32" t="s">
        <v>132</v>
      </c>
      <c r="W32">
        <v>63.11</v>
      </c>
      <c r="X32">
        <v>44</v>
      </c>
      <c r="Y32" t="s">
        <v>121</v>
      </c>
      <c r="AA32" t="s">
        <v>132</v>
      </c>
      <c r="AB32">
        <v>63.98</v>
      </c>
      <c r="AC32">
        <v>26</v>
      </c>
      <c r="AD32" t="s">
        <v>100</v>
      </c>
    </row>
    <row r="33" spans="1:30" x14ac:dyDescent="0.25">
      <c r="V33" t="s">
        <v>149</v>
      </c>
      <c r="W33">
        <v>59.73</v>
      </c>
      <c r="X33">
        <v>60</v>
      </c>
      <c r="Y33" t="s">
        <v>144</v>
      </c>
      <c r="AA33" t="s">
        <v>149</v>
      </c>
      <c r="AB33">
        <v>60.01</v>
      </c>
      <c r="AC33">
        <v>62</v>
      </c>
      <c r="AD33" t="s">
        <v>144</v>
      </c>
    </row>
    <row r="34" spans="1:30" x14ac:dyDescent="0.25">
      <c r="V34" t="s">
        <v>150</v>
      </c>
      <c r="W34">
        <v>58.95</v>
      </c>
      <c r="X34">
        <v>61</v>
      </c>
      <c r="Y34" t="s">
        <v>144</v>
      </c>
      <c r="AA34" t="s">
        <v>150</v>
      </c>
      <c r="AB34">
        <v>62.02</v>
      </c>
      <c r="AC34">
        <v>56</v>
      </c>
      <c r="AD34" t="s">
        <v>121</v>
      </c>
    </row>
    <row r="35" spans="1:30" x14ac:dyDescent="0.25">
      <c r="B35" t="s">
        <v>39</v>
      </c>
      <c r="C35" t="s">
        <v>40</v>
      </c>
      <c r="D35" t="s">
        <v>41</v>
      </c>
      <c r="V35" t="s">
        <v>145</v>
      </c>
      <c r="W35">
        <v>61.22</v>
      </c>
      <c r="X35">
        <v>56</v>
      </c>
      <c r="Y35" t="s">
        <v>144</v>
      </c>
      <c r="AA35" t="s">
        <v>145</v>
      </c>
      <c r="AB35">
        <v>61.98</v>
      </c>
      <c r="AC35">
        <v>57</v>
      </c>
      <c r="AD35" t="s">
        <v>121</v>
      </c>
    </row>
    <row r="36" spans="1:30" x14ac:dyDescent="0.25">
      <c r="A36" t="s">
        <v>39</v>
      </c>
      <c r="B36" s="8">
        <v>14</v>
      </c>
      <c r="C36" s="8">
        <v>15</v>
      </c>
      <c r="D36" s="8">
        <v>16</v>
      </c>
      <c r="E36">
        <f>SUM(B36:D36)</f>
        <v>45</v>
      </c>
      <c r="H36">
        <f>ROUND($K36*H$22/$K$22,3)</f>
        <v>11.045</v>
      </c>
      <c r="I36">
        <f t="shared" ref="I36:J38" si="11">ROUND($K36*I$22/$K$22,3)</f>
        <v>16.568000000000001</v>
      </c>
      <c r="J36">
        <f t="shared" si="11"/>
        <v>17.385999999999999</v>
      </c>
      <c r="K36">
        <f>E36</f>
        <v>45</v>
      </c>
      <c r="M36">
        <f>ROUND((B36-H36)^2/H36,3)</f>
        <v>0.79100000000000004</v>
      </c>
      <c r="N36">
        <f t="shared" ref="N36:N38" si="12">ROUND((C36-I36)^2/I36,3)</f>
        <v>0.14799999999999999</v>
      </c>
      <c r="O36">
        <f t="shared" ref="O36:O38" si="13">ROUND((D36-J36)^2/J36,3)</f>
        <v>0.11</v>
      </c>
      <c r="R36" t="str">
        <f>CONCATENATE(A35,"&amp;",B35,"&amp;",C35,"&amp;",D35,"\\",)</f>
        <v>&amp;A&amp;B&amp;C\\</v>
      </c>
      <c r="V36" t="s">
        <v>102</v>
      </c>
      <c r="W36">
        <v>67.17</v>
      </c>
      <c r="X36">
        <v>15</v>
      </c>
      <c r="Y36" t="s">
        <v>100</v>
      </c>
      <c r="AA36" t="s">
        <v>102</v>
      </c>
      <c r="AB36">
        <v>64.430000000000007</v>
      </c>
      <c r="AC36">
        <v>23</v>
      </c>
      <c r="AD36" t="s">
        <v>100</v>
      </c>
    </row>
    <row r="37" spans="1:30" x14ac:dyDescent="0.25">
      <c r="A37" t="s">
        <v>40</v>
      </c>
      <c r="B37" s="8">
        <v>24</v>
      </c>
      <c r="C37" s="8">
        <v>31</v>
      </c>
      <c r="D37" s="8">
        <v>25</v>
      </c>
      <c r="E37">
        <f t="shared" ref="E37:E38" si="14">SUM(B37:D37)</f>
        <v>80</v>
      </c>
      <c r="H37">
        <f t="shared" ref="H37:H38" si="15">ROUND($K37*H$22/$K$22,3)</f>
        <v>19.635999999999999</v>
      </c>
      <c r="I37">
        <f t="shared" si="11"/>
        <v>29.454999999999998</v>
      </c>
      <c r="J37">
        <f t="shared" si="11"/>
        <v>30.908999999999999</v>
      </c>
      <c r="K37">
        <f t="shared" ref="K37:K39" si="16">E37</f>
        <v>80</v>
      </c>
      <c r="M37">
        <f t="shared" ref="M37:M38" si="17">ROUND((B37-H37)^2/H37,3)</f>
        <v>0.97</v>
      </c>
      <c r="N37">
        <f t="shared" si="12"/>
        <v>8.1000000000000003E-2</v>
      </c>
      <c r="O37">
        <f t="shared" si="13"/>
        <v>1.1299999999999999</v>
      </c>
      <c r="R37" t="str">
        <f t="shared" ref="R37:R38" si="18">CONCATENATE(A36,"&amp;",B36,"&amp;",C36,"&amp;",D36,"\\",)</f>
        <v>A&amp;14&amp;15&amp;16\\</v>
      </c>
      <c r="V37" t="s">
        <v>124</v>
      </c>
      <c r="W37">
        <v>63.92</v>
      </c>
      <c r="X37">
        <v>36</v>
      </c>
      <c r="Y37" t="s">
        <v>121</v>
      </c>
      <c r="AA37" t="s">
        <v>124</v>
      </c>
      <c r="AB37">
        <v>62.43</v>
      </c>
      <c r="AC37">
        <v>49</v>
      </c>
      <c r="AD37" t="s">
        <v>121</v>
      </c>
    </row>
    <row r="38" spans="1:30" x14ac:dyDescent="0.25">
      <c r="A38" t="s">
        <v>41</v>
      </c>
      <c r="B38" s="8">
        <v>22</v>
      </c>
      <c r="C38" s="8">
        <v>36</v>
      </c>
      <c r="D38" s="8">
        <v>37</v>
      </c>
      <c r="E38">
        <f t="shared" si="14"/>
        <v>95</v>
      </c>
      <c r="H38">
        <f t="shared" si="15"/>
        <v>23.318000000000001</v>
      </c>
      <c r="I38">
        <f t="shared" si="11"/>
        <v>34.976999999999997</v>
      </c>
      <c r="J38">
        <f t="shared" si="11"/>
        <v>36.704999999999998</v>
      </c>
      <c r="K38">
        <f t="shared" si="16"/>
        <v>95</v>
      </c>
      <c r="M38">
        <f t="shared" si="17"/>
        <v>7.3999999999999996E-2</v>
      </c>
      <c r="N38">
        <f t="shared" si="12"/>
        <v>0.03</v>
      </c>
      <c r="O38">
        <f t="shared" si="13"/>
        <v>2E-3</v>
      </c>
      <c r="R38" t="str">
        <f t="shared" si="18"/>
        <v>B&amp;24&amp;31&amp;25\\</v>
      </c>
      <c r="V38" t="s">
        <v>112</v>
      </c>
      <c r="W38">
        <v>64.930000000000007</v>
      </c>
      <c r="X38">
        <v>25</v>
      </c>
      <c r="Y38" t="s">
        <v>100</v>
      </c>
      <c r="AA38" t="s">
        <v>112</v>
      </c>
      <c r="AB38">
        <v>65.25</v>
      </c>
      <c r="AC38">
        <v>16</v>
      </c>
      <c r="AD38" t="s">
        <v>100</v>
      </c>
    </row>
    <row r="39" spans="1:30" x14ac:dyDescent="0.25">
      <c r="B39">
        <f>SUM(B36:B38)</f>
        <v>60</v>
      </c>
      <c r="C39">
        <f t="shared" ref="C39" si="19">SUM(C36:C38)</f>
        <v>82</v>
      </c>
      <c r="D39">
        <f t="shared" ref="D39" si="20">SUM(D36:D38)</f>
        <v>78</v>
      </c>
      <c r="E39" s="6">
        <f>SUM(B36:D38)</f>
        <v>220</v>
      </c>
      <c r="H39">
        <f>B39</f>
        <v>60</v>
      </c>
      <c r="I39">
        <f t="shared" ref="I39" si="21">C39</f>
        <v>82</v>
      </c>
      <c r="J39">
        <f t="shared" ref="J39" si="22">D39</f>
        <v>78</v>
      </c>
      <c r="K39">
        <f t="shared" si="16"/>
        <v>220</v>
      </c>
      <c r="O39" t="s">
        <v>48</v>
      </c>
      <c r="P39">
        <f>SUM(M36:O38)</f>
        <v>3.3359999999999994</v>
      </c>
      <c r="R39" t="str">
        <f>CONCATENATE(A38,"&amp;",B38,"&amp;",C38,"&amp;",D38,"\\",)</f>
        <v>C&amp;22&amp;36&amp;37\\</v>
      </c>
      <c r="V39" t="s">
        <v>103</v>
      </c>
      <c r="W39">
        <v>66.58</v>
      </c>
      <c r="X39">
        <v>16</v>
      </c>
      <c r="Y39" t="s">
        <v>100</v>
      </c>
      <c r="AA39" t="s">
        <v>103</v>
      </c>
      <c r="AB39">
        <v>70.37</v>
      </c>
      <c r="AC39">
        <v>3</v>
      </c>
      <c r="AD39" t="s">
        <v>86</v>
      </c>
    </row>
    <row r="40" spans="1:30" x14ac:dyDescent="0.25">
      <c r="O40" t="s">
        <v>49</v>
      </c>
      <c r="P40">
        <f>_xlfn.CHISQ.INV(0.95,4)</f>
        <v>9.4877290367811575</v>
      </c>
      <c r="V40" t="s">
        <v>111</v>
      </c>
      <c r="W40">
        <v>64.989999999999995</v>
      </c>
      <c r="X40">
        <v>24</v>
      </c>
      <c r="Y40" t="s">
        <v>100</v>
      </c>
      <c r="AA40" t="s">
        <v>111</v>
      </c>
      <c r="AB40">
        <v>63.1</v>
      </c>
      <c r="AC40">
        <v>40</v>
      </c>
      <c r="AD40" t="s">
        <v>121</v>
      </c>
    </row>
    <row r="41" spans="1:30" x14ac:dyDescent="0.25">
      <c r="A41" t="s">
        <v>42</v>
      </c>
      <c r="B41" s="4">
        <f>B36*SUM(C37:D38)</f>
        <v>1806</v>
      </c>
      <c r="C41" s="4">
        <f>C36*SUM(D37:D38)</f>
        <v>930</v>
      </c>
      <c r="E41">
        <f>SUM(B41:C42)</f>
        <v>5635</v>
      </c>
      <c r="F41" t="s">
        <v>43</v>
      </c>
      <c r="O41" t="s">
        <v>25</v>
      </c>
      <c r="P41">
        <f>1-_xlfn.CHISQ.DIST(P39,4,1)</f>
        <v>0.50324866262275947</v>
      </c>
      <c r="V41" t="s">
        <v>119</v>
      </c>
      <c r="W41">
        <v>64.739999999999995</v>
      </c>
      <c r="X41">
        <v>32</v>
      </c>
      <c r="Y41" t="s">
        <v>100</v>
      </c>
      <c r="AA41" t="s">
        <v>119</v>
      </c>
      <c r="AB41">
        <v>64.73</v>
      </c>
      <c r="AC41">
        <v>18</v>
      </c>
      <c r="AD41" t="s">
        <v>100</v>
      </c>
    </row>
    <row r="42" spans="1:30" x14ac:dyDescent="0.25">
      <c r="B42" s="4">
        <f>B37*SUM(C38:D38)</f>
        <v>1752</v>
      </c>
      <c r="C42" s="7">
        <f>C37*D38</f>
        <v>1147</v>
      </c>
      <c r="V42" t="s">
        <v>147</v>
      </c>
      <c r="W42">
        <v>60.53</v>
      </c>
      <c r="X42">
        <v>58</v>
      </c>
      <c r="Y42" t="s">
        <v>144</v>
      </c>
      <c r="AA42" t="s">
        <v>147</v>
      </c>
      <c r="AB42">
        <v>61.98</v>
      </c>
      <c r="AC42">
        <v>58</v>
      </c>
      <c r="AD42" t="s">
        <v>121</v>
      </c>
    </row>
    <row r="43" spans="1:30" x14ac:dyDescent="0.25">
      <c r="A43" t="s">
        <v>44</v>
      </c>
      <c r="C43" s="4">
        <f>C36*SUM(B37:B38)</f>
        <v>690</v>
      </c>
      <c r="D43" s="4">
        <f>D36*SUM(B37:C38)</f>
        <v>1808</v>
      </c>
      <c r="E43">
        <f>SUM(C43:D44)</f>
        <v>4630</v>
      </c>
      <c r="F43" t="s">
        <v>45</v>
      </c>
      <c r="V43" t="s">
        <v>137</v>
      </c>
      <c r="W43">
        <v>62.23</v>
      </c>
      <c r="X43">
        <v>49</v>
      </c>
      <c r="Y43" t="s">
        <v>121</v>
      </c>
      <c r="AA43" t="s">
        <v>137</v>
      </c>
      <c r="AB43">
        <v>63.44</v>
      </c>
      <c r="AC43">
        <v>32</v>
      </c>
      <c r="AD43" t="s">
        <v>121</v>
      </c>
    </row>
    <row r="44" spans="1:30" x14ac:dyDescent="0.25">
      <c r="C44" s="4">
        <f>C37*B38</f>
        <v>682</v>
      </c>
      <c r="D44" s="4">
        <f>D37*SUM(B38:C38)</f>
        <v>1450</v>
      </c>
      <c r="V44" t="s">
        <v>107</v>
      </c>
      <c r="W44">
        <v>66.11</v>
      </c>
      <c r="X44">
        <v>20</v>
      </c>
      <c r="Y44" t="s">
        <v>100</v>
      </c>
      <c r="AA44" t="s">
        <v>107</v>
      </c>
      <c r="AB44">
        <v>64.52</v>
      </c>
      <c r="AC44">
        <v>22</v>
      </c>
      <c r="AD44" t="s">
        <v>100</v>
      </c>
    </row>
    <row r="45" spans="1:30" x14ac:dyDescent="0.25">
      <c r="V45" t="s">
        <v>123</v>
      </c>
      <c r="W45">
        <v>64.17</v>
      </c>
      <c r="X45">
        <v>35</v>
      </c>
      <c r="Y45" t="s">
        <v>121</v>
      </c>
      <c r="AA45" t="s">
        <v>123</v>
      </c>
      <c r="AB45">
        <v>62.84</v>
      </c>
      <c r="AC45">
        <v>42</v>
      </c>
      <c r="AD45" t="s">
        <v>121</v>
      </c>
    </row>
    <row r="46" spans="1:30" x14ac:dyDescent="0.25">
      <c r="E46" t="s">
        <v>46</v>
      </c>
      <c r="F46">
        <f>ROUND((E41-E43)/(E41+E43),3)</f>
        <v>9.8000000000000004E-2</v>
      </c>
      <c r="V46" t="s">
        <v>146</v>
      </c>
      <c r="W46">
        <v>61.17</v>
      </c>
      <c r="X46">
        <v>57</v>
      </c>
      <c r="Y46" t="s">
        <v>144</v>
      </c>
      <c r="AA46" t="s">
        <v>146</v>
      </c>
      <c r="AB46">
        <v>62.3</v>
      </c>
      <c r="AC46">
        <v>52</v>
      </c>
      <c r="AD46" t="s">
        <v>121</v>
      </c>
    </row>
    <row r="47" spans="1:30" x14ac:dyDescent="0.25">
      <c r="V47" t="s">
        <v>106</v>
      </c>
      <c r="W47">
        <v>66.239999999999995</v>
      </c>
      <c r="X47">
        <v>19</v>
      </c>
      <c r="Y47" t="s">
        <v>100</v>
      </c>
      <c r="AA47" t="s">
        <v>106</v>
      </c>
      <c r="AB47">
        <v>65.72</v>
      </c>
      <c r="AC47">
        <v>13</v>
      </c>
      <c r="AD47" t="s">
        <v>100</v>
      </c>
    </row>
    <row r="48" spans="1:30" x14ac:dyDescent="0.25">
      <c r="B48" t="s">
        <v>47</v>
      </c>
      <c r="C48">
        <f>F46*SQRT((E41+E43)/(E39*(1-F46^2)))</f>
        <v>0.67265097077284208</v>
      </c>
      <c r="V48" t="s">
        <v>133</v>
      </c>
      <c r="W48">
        <v>62.97</v>
      </c>
      <c r="X48">
        <v>45</v>
      </c>
      <c r="Y48" t="s">
        <v>121</v>
      </c>
      <c r="AA48" t="s">
        <v>133</v>
      </c>
      <c r="AB48">
        <v>63.2</v>
      </c>
      <c r="AC48">
        <v>36</v>
      </c>
      <c r="AD48" t="s">
        <v>121</v>
      </c>
    </row>
    <row r="49" spans="2:30" x14ac:dyDescent="0.25">
      <c r="C49">
        <f>2*(1-_xlfn.NORM.DIST(ROUND(C48,3),0,1,1))</f>
        <v>0.50094729092193901</v>
      </c>
      <c r="V49" t="s">
        <v>85</v>
      </c>
      <c r="W49">
        <v>73.02</v>
      </c>
      <c r="X49">
        <v>1</v>
      </c>
      <c r="Y49" t="s">
        <v>86</v>
      </c>
      <c r="AA49" t="s">
        <v>85</v>
      </c>
      <c r="AB49">
        <v>75.09</v>
      </c>
      <c r="AC49">
        <v>1</v>
      </c>
      <c r="AD49" t="s">
        <v>86</v>
      </c>
    </row>
    <row r="50" spans="2:30" x14ac:dyDescent="0.25">
      <c r="V50" t="s">
        <v>128</v>
      </c>
      <c r="W50">
        <v>63.33</v>
      </c>
      <c r="X50">
        <v>40</v>
      </c>
      <c r="Y50" t="s">
        <v>121</v>
      </c>
      <c r="AA50" t="s">
        <v>128</v>
      </c>
      <c r="AB50">
        <v>63.07</v>
      </c>
      <c r="AC50">
        <v>41</v>
      </c>
      <c r="AD50" t="s">
        <v>121</v>
      </c>
    </row>
    <row r="51" spans="2:30" x14ac:dyDescent="0.25">
      <c r="V51" t="s">
        <v>142</v>
      </c>
      <c r="W51">
        <v>61.81</v>
      </c>
      <c r="X51">
        <v>54</v>
      </c>
      <c r="Y51" t="s">
        <v>121</v>
      </c>
      <c r="AA51" t="s">
        <v>142</v>
      </c>
      <c r="AB51">
        <v>62.34</v>
      </c>
      <c r="AC51">
        <v>51</v>
      </c>
      <c r="AD51" t="s">
        <v>121</v>
      </c>
    </row>
    <row r="52" spans="2:30" x14ac:dyDescent="0.25">
      <c r="V52" t="s">
        <v>134</v>
      </c>
      <c r="W52">
        <v>62.45</v>
      </c>
      <c r="X52">
        <v>46</v>
      </c>
      <c r="Y52" t="s">
        <v>121</v>
      </c>
      <c r="AA52" t="s">
        <v>134</v>
      </c>
      <c r="AB52">
        <v>62.05</v>
      </c>
      <c r="AC52">
        <v>55</v>
      </c>
      <c r="AD52" t="s">
        <v>121</v>
      </c>
    </row>
    <row r="53" spans="2:30" x14ac:dyDescent="0.25">
      <c r="V53" t="s">
        <v>125</v>
      </c>
      <c r="W53">
        <v>63.9</v>
      </c>
      <c r="X53">
        <v>37</v>
      </c>
      <c r="Y53" t="s">
        <v>121</v>
      </c>
      <c r="AA53" t="s">
        <v>125</v>
      </c>
      <c r="AB53">
        <v>64.16</v>
      </c>
      <c r="AC53">
        <v>24</v>
      </c>
      <c r="AD53" t="s">
        <v>100</v>
      </c>
    </row>
    <row r="54" spans="2:30" x14ac:dyDescent="0.25">
      <c r="V54" t="s">
        <v>135</v>
      </c>
      <c r="W54">
        <v>62.31</v>
      </c>
      <c r="X54">
        <v>47</v>
      </c>
      <c r="Y54" t="s">
        <v>121</v>
      </c>
      <c r="AA54" t="s">
        <v>135</v>
      </c>
      <c r="AB54">
        <v>64.02</v>
      </c>
      <c r="AC54">
        <v>25</v>
      </c>
      <c r="AD54" t="s">
        <v>100</v>
      </c>
    </row>
    <row r="55" spans="2:30" x14ac:dyDescent="0.25">
      <c r="V55" t="s">
        <v>115</v>
      </c>
      <c r="W55">
        <v>64.81</v>
      </c>
      <c r="X55">
        <v>28</v>
      </c>
      <c r="Y55" t="s">
        <v>100</v>
      </c>
      <c r="AA55" t="s">
        <v>115</v>
      </c>
      <c r="AB55">
        <v>66.56</v>
      </c>
      <c r="AC55">
        <v>11</v>
      </c>
      <c r="AD55" t="s">
        <v>100</v>
      </c>
    </row>
    <row r="56" spans="2:30" x14ac:dyDescent="0.25">
      <c r="B56" t="s">
        <v>39</v>
      </c>
      <c r="C56" t="s">
        <v>72</v>
      </c>
      <c r="D56" t="s">
        <v>39</v>
      </c>
      <c r="E56" t="s">
        <v>40</v>
      </c>
      <c r="F56" t="s">
        <v>40</v>
      </c>
      <c r="G56" t="s">
        <v>73</v>
      </c>
      <c r="H56" t="s">
        <v>71</v>
      </c>
      <c r="I56" t="s">
        <v>41</v>
      </c>
      <c r="J56" t="s">
        <v>74</v>
      </c>
      <c r="K56" t="s">
        <v>40</v>
      </c>
      <c r="L56" t="s">
        <v>73</v>
      </c>
      <c r="M56" t="s">
        <v>71</v>
      </c>
      <c r="O56" t="str">
        <f>CONCATENATE(B56,"&amp;",C56,"&amp;",D56,"&amp;",E56,"&amp;",F56,"&amp;",G56,"&amp;",H56,"&amp;",I56,"&amp;",J56,"&amp;",K56,"&amp;",L56,"&amp;",M56,"\\")</f>
        <v>A&amp;A+&amp;A&amp;B&amp;B&amp;C+&amp;B+&amp;C&amp;D&amp;B&amp;C+&amp;B+\\</v>
      </c>
      <c r="V56" t="s">
        <v>131</v>
      </c>
      <c r="W56">
        <v>63.21</v>
      </c>
      <c r="X56">
        <v>43</v>
      </c>
      <c r="Y56" t="s">
        <v>121</v>
      </c>
      <c r="AA56" t="s">
        <v>131</v>
      </c>
      <c r="AB56">
        <v>63.91</v>
      </c>
      <c r="AC56">
        <v>28</v>
      </c>
      <c r="AD56" t="s">
        <v>100</v>
      </c>
    </row>
    <row r="57" spans="2:30" x14ac:dyDescent="0.25">
      <c r="O57" t="str">
        <f t="shared" ref="O57:O58" si="23">CONCATENATE(B57,"&amp;",C57,"&amp;",D57,"&amp;",E57,"&amp;",F57,"&amp;",G57,"&amp;",H57,"&amp;",I57,"&amp;",J57,"&amp;",K57,"&amp;",L57,"&amp;",M57,"\\")</f>
        <v>&amp;&amp;&amp;&amp;&amp;&amp;&amp;&amp;&amp;&amp;&amp;\\</v>
      </c>
      <c r="V57" t="s">
        <v>120</v>
      </c>
      <c r="W57">
        <v>64.41</v>
      </c>
      <c r="X57">
        <v>33</v>
      </c>
      <c r="Y57" t="s">
        <v>121</v>
      </c>
      <c r="AA57" t="s">
        <v>120</v>
      </c>
      <c r="AB57">
        <v>62.78</v>
      </c>
      <c r="AC57">
        <v>45</v>
      </c>
      <c r="AD57" t="s">
        <v>121</v>
      </c>
    </row>
    <row r="58" spans="2:30" x14ac:dyDescent="0.25">
      <c r="B58" t="s">
        <v>71</v>
      </c>
      <c r="C58" t="s">
        <v>40</v>
      </c>
      <c r="D58" t="s">
        <v>71</v>
      </c>
      <c r="E58" t="s">
        <v>73</v>
      </c>
      <c r="F58" t="s">
        <v>72</v>
      </c>
      <c r="G58" t="s">
        <v>41</v>
      </c>
      <c r="H58" t="s">
        <v>39</v>
      </c>
      <c r="I58" t="s">
        <v>40</v>
      </c>
      <c r="J58" t="s">
        <v>40</v>
      </c>
      <c r="K58" t="s">
        <v>73</v>
      </c>
      <c r="L58" t="s">
        <v>39</v>
      </c>
      <c r="M58" t="s">
        <v>73</v>
      </c>
      <c r="O58" t="str">
        <f t="shared" si="23"/>
        <v>B+&amp;B&amp;B+&amp;C+&amp;A+&amp;C&amp;A&amp;B&amp;B&amp;C+&amp;A&amp;C+\\</v>
      </c>
      <c r="V58" t="s">
        <v>101</v>
      </c>
      <c r="W58">
        <v>67.5</v>
      </c>
      <c r="X58">
        <v>14</v>
      </c>
      <c r="Y58" t="s">
        <v>100</v>
      </c>
      <c r="AA58" t="s">
        <v>101</v>
      </c>
      <c r="AB58">
        <v>65.7</v>
      </c>
      <c r="AC58">
        <v>14</v>
      </c>
      <c r="AD58" t="s">
        <v>100</v>
      </c>
    </row>
    <row r="59" spans="2:30" x14ac:dyDescent="0.25">
      <c r="V59" t="s">
        <v>139</v>
      </c>
      <c r="W59">
        <v>62.03</v>
      </c>
      <c r="X59">
        <v>51</v>
      </c>
      <c r="Y59" t="s">
        <v>121</v>
      </c>
      <c r="AA59" t="s">
        <v>139</v>
      </c>
      <c r="AB59">
        <v>62.44</v>
      </c>
      <c r="AC59">
        <v>48</v>
      </c>
      <c r="AD59" t="s">
        <v>121</v>
      </c>
    </row>
    <row r="60" spans="2:30" x14ac:dyDescent="0.25">
      <c r="V60" t="s">
        <v>94</v>
      </c>
      <c r="W60">
        <v>69.239999999999995</v>
      </c>
      <c r="X60">
        <v>8</v>
      </c>
      <c r="Y60" t="s">
        <v>88</v>
      </c>
      <c r="AA60" t="s">
        <v>94</v>
      </c>
      <c r="AB60">
        <v>65.03</v>
      </c>
      <c r="AC60">
        <v>17</v>
      </c>
      <c r="AD60" t="s">
        <v>100</v>
      </c>
    </row>
    <row r="61" spans="2:30" x14ac:dyDescent="0.25">
      <c r="V61" t="s">
        <v>116</v>
      </c>
      <c r="W61">
        <v>64.760000000000005</v>
      </c>
      <c r="X61">
        <v>29</v>
      </c>
      <c r="Y61" t="s">
        <v>100</v>
      </c>
      <c r="AA61" t="s">
        <v>116</v>
      </c>
      <c r="AB61">
        <v>63.46</v>
      </c>
      <c r="AC61">
        <v>31</v>
      </c>
      <c r="AD61" t="s">
        <v>121</v>
      </c>
    </row>
    <row r="62" spans="2:30" x14ac:dyDescent="0.25">
      <c r="V62" t="s">
        <v>110</v>
      </c>
      <c r="W62">
        <v>65.430000000000007</v>
      </c>
      <c r="X62">
        <v>23</v>
      </c>
      <c r="Y62" t="s">
        <v>100</v>
      </c>
      <c r="AA62" t="s">
        <v>110</v>
      </c>
      <c r="AB62">
        <v>69.34</v>
      </c>
      <c r="AC62">
        <v>6</v>
      </c>
      <c r="AD62" t="s">
        <v>88</v>
      </c>
    </row>
    <row r="63" spans="2:30" x14ac:dyDescent="0.25">
      <c r="V63" t="s">
        <v>91</v>
      </c>
      <c r="W63">
        <v>69.69</v>
      </c>
      <c r="X63">
        <v>5</v>
      </c>
      <c r="Y63" t="s">
        <v>88</v>
      </c>
      <c r="AA63" t="s">
        <v>91</v>
      </c>
      <c r="AB63">
        <v>63.84</v>
      </c>
      <c r="AC63">
        <v>29</v>
      </c>
      <c r="AD63" t="s">
        <v>100</v>
      </c>
    </row>
    <row r="64" spans="2:30" x14ac:dyDescent="0.25">
      <c r="V64" t="s">
        <v>129</v>
      </c>
      <c r="W64">
        <v>63.33</v>
      </c>
      <c r="X64">
        <v>41</v>
      </c>
      <c r="Y64" t="s">
        <v>121</v>
      </c>
      <c r="AA64" t="s">
        <v>129</v>
      </c>
      <c r="AB64">
        <v>63.35</v>
      </c>
      <c r="AC64">
        <v>33</v>
      </c>
      <c r="AD64" t="s">
        <v>121</v>
      </c>
    </row>
    <row r="66" spans="23:28" x14ac:dyDescent="0.25">
      <c r="W66">
        <f>AVERAGE(W2:W64)</f>
        <v>64.675555555555519</v>
      </c>
      <c r="AB66">
        <f>AVERAGE(AB2:AB64)</f>
        <v>64.379047619047626</v>
      </c>
    </row>
  </sheetData>
  <sortState xmlns:xlrd2="http://schemas.microsoft.com/office/spreadsheetml/2017/richdata2" ref="AA2:AD66">
    <sortCondition ref="AA2:AA6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14082-C58B-4A39-BA8E-00050F453D8C}">
  <dimension ref="A1:W35"/>
  <sheetViews>
    <sheetView workbookViewId="0">
      <selection activeCell="B1" sqref="B1:C11"/>
    </sheetView>
  </sheetViews>
  <sheetFormatPr defaultRowHeight="15" x14ac:dyDescent="0.25"/>
  <sheetData>
    <row r="1" spans="1:20" x14ac:dyDescent="0.25">
      <c r="B1" t="s">
        <v>0</v>
      </c>
      <c r="C1" t="s">
        <v>1</v>
      </c>
      <c r="D1" t="s">
        <v>34</v>
      </c>
      <c r="E1" t="s">
        <v>35</v>
      </c>
      <c r="F1" t="s">
        <v>37</v>
      </c>
      <c r="G1" t="s">
        <v>36</v>
      </c>
      <c r="H1" t="s">
        <v>38</v>
      </c>
    </row>
    <row r="2" spans="1:20" x14ac:dyDescent="0.25">
      <c r="B2" s="4">
        <v>37</v>
      </c>
      <c r="C2" s="4">
        <v>40</v>
      </c>
      <c r="D2">
        <f>B2^2</f>
        <v>1369</v>
      </c>
      <c r="E2">
        <f>B2*C2</f>
        <v>1480</v>
      </c>
      <c r="F2">
        <v>-1.0949894456171592</v>
      </c>
      <c r="G2">
        <v>1.1990018860129736</v>
      </c>
      <c r="H2">
        <f>(C2-C$13)^2</f>
        <v>7.8399999999999839</v>
      </c>
      <c r="O2" t="s">
        <v>6</v>
      </c>
    </row>
    <row r="3" spans="1:20" ht="15.75" thickBot="1" x14ac:dyDescent="0.3">
      <c r="B3" s="4">
        <v>17</v>
      </c>
      <c r="C3" s="4">
        <v>38</v>
      </c>
      <c r="D3">
        <f t="shared" ref="D3:D11" si="0">B3^2</f>
        <v>289</v>
      </c>
      <c r="E3">
        <f t="shared" ref="E3:E11" si="1">B3*C3</f>
        <v>646</v>
      </c>
      <c r="F3">
        <v>2.7621375402733008</v>
      </c>
      <c r="G3">
        <v>7.6294037913870403</v>
      </c>
      <c r="H3">
        <f t="shared" ref="H3:H11" si="2">(C3-C$13)^2</f>
        <v>0.63999999999999546</v>
      </c>
    </row>
    <row r="4" spans="1:20" x14ac:dyDescent="0.25">
      <c r="B4" s="4">
        <v>13</v>
      </c>
      <c r="C4" s="4">
        <v>35</v>
      </c>
      <c r="D4">
        <f t="shared" si="0"/>
        <v>169</v>
      </c>
      <c r="E4">
        <f t="shared" si="1"/>
        <v>455</v>
      </c>
      <c r="F4">
        <v>0.93356293745139141</v>
      </c>
      <c r="G4">
        <v>0.87153975818287055</v>
      </c>
      <c r="H4">
        <f t="shared" si="2"/>
        <v>4.8400000000000123</v>
      </c>
      <c r="O4" s="3" t="s">
        <v>7</v>
      </c>
      <c r="P4" s="3"/>
    </row>
    <row r="5" spans="1:20" x14ac:dyDescent="0.25">
      <c r="B5" s="4">
        <v>31</v>
      </c>
      <c r="C5" s="4">
        <v>43</v>
      </c>
      <c r="D5">
        <f t="shared" si="0"/>
        <v>961</v>
      </c>
      <c r="E5">
        <f t="shared" si="1"/>
        <v>1333</v>
      </c>
      <c r="F5">
        <v>3.6621486501499803</v>
      </c>
      <c r="G5">
        <v>13.411332735795323</v>
      </c>
      <c r="H5">
        <f t="shared" si="2"/>
        <v>33.639999999999965</v>
      </c>
      <c r="O5" t="s">
        <v>8</v>
      </c>
      <c r="P5">
        <v>0.73320058891113793</v>
      </c>
    </row>
    <row r="6" spans="1:20" x14ac:dyDescent="0.25">
      <c r="B6" s="4">
        <v>19</v>
      </c>
      <c r="C6" s="4">
        <v>34</v>
      </c>
      <c r="D6">
        <f t="shared" si="0"/>
        <v>361</v>
      </c>
      <c r="E6">
        <f t="shared" si="1"/>
        <v>646</v>
      </c>
      <c r="F6">
        <v>-1.823575158315748</v>
      </c>
      <c r="G6">
        <v>3.3254263580263053</v>
      </c>
      <c r="H6">
        <f t="shared" si="2"/>
        <v>10.240000000000018</v>
      </c>
      <c r="O6" t="s">
        <v>9</v>
      </c>
      <c r="P6">
        <v>0.53758310357963901</v>
      </c>
    </row>
    <row r="7" spans="1:20" x14ac:dyDescent="0.25">
      <c r="B7" s="4">
        <v>28</v>
      </c>
      <c r="C7" s="4">
        <v>40</v>
      </c>
      <c r="D7">
        <f t="shared" si="0"/>
        <v>784</v>
      </c>
      <c r="E7">
        <f t="shared" si="1"/>
        <v>1120</v>
      </c>
      <c r="F7">
        <v>1.5407176980335464</v>
      </c>
      <c r="G7">
        <v>2.3738110250337905</v>
      </c>
      <c r="H7">
        <f t="shared" si="2"/>
        <v>7.8399999999999839</v>
      </c>
      <c r="O7" t="s">
        <v>10</v>
      </c>
      <c r="P7">
        <v>0.47978099152709441</v>
      </c>
    </row>
    <row r="8" spans="1:20" x14ac:dyDescent="0.25">
      <c r="B8" s="4">
        <v>20</v>
      </c>
      <c r="C8" s="4">
        <v>39</v>
      </c>
      <c r="D8">
        <f t="shared" si="0"/>
        <v>400</v>
      </c>
      <c r="E8">
        <f t="shared" si="1"/>
        <v>780</v>
      </c>
      <c r="F8">
        <v>2.8835684923897276</v>
      </c>
      <c r="G8">
        <v>8.3149672503027663</v>
      </c>
      <c r="H8">
        <f t="shared" si="2"/>
        <v>3.2399999999999896</v>
      </c>
      <c r="O8" t="s">
        <v>11</v>
      </c>
      <c r="P8">
        <v>2.8810385784896173</v>
      </c>
    </row>
    <row r="9" spans="1:20" ht="15.75" thickBot="1" x14ac:dyDescent="0.3">
      <c r="B9" s="4">
        <v>22</v>
      </c>
      <c r="C9" s="4">
        <v>35</v>
      </c>
      <c r="D9">
        <f t="shared" si="0"/>
        <v>484</v>
      </c>
      <c r="E9">
        <f t="shared" si="1"/>
        <v>770</v>
      </c>
      <c r="F9">
        <v>-1.7021442061993142</v>
      </c>
      <c r="G9">
        <v>2.8972948986978935</v>
      </c>
      <c r="H9">
        <f t="shared" si="2"/>
        <v>4.8400000000000123</v>
      </c>
      <c r="O9" s="1" t="s">
        <v>12</v>
      </c>
      <c r="P9" s="1">
        <v>10</v>
      </c>
    </row>
    <row r="10" spans="1:20" x14ac:dyDescent="0.25">
      <c r="B10" s="4">
        <v>40</v>
      </c>
      <c r="C10" s="4">
        <v>39</v>
      </c>
      <c r="D10">
        <f t="shared" si="0"/>
        <v>1600</v>
      </c>
      <c r="E10">
        <f t="shared" si="1"/>
        <v>1560</v>
      </c>
      <c r="F10">
        <v>-2.9735584935007253</v>
      </c>
      <c r="G10">
        <v>8.8420501142703039</v>
      </c>
      <c r="H10">
        <f t="shared" si="2"/>
        <v>3.2399999999999896</v>
      </c>
    </row>
    <row r="11" spans="1:20" ht="15.75" thickBot="1" x14ac:dyDescent="0.3">
      <c r="B11" s="4">
        <v>10</v>
      </c>
      <c r="C11" s="4">
        <v>29</v>
      </c>
      <c r="D11">
        <f t="shared" si="0"/>
        <v>100</v>
      </c>
      <c r="E11">
        <f t="shared" si="1"/>
        <v>290</v>
      </c>
      <c r="F11">
        <v>-4.1878680146650424</v>
      </c>
      <c r="G11">
        <v>17.538238508254523</v>
      </c>
      <c r="H11">
        <f t="shared" si="2"/>
        <v>67.240000000000052</v>
      </c>
      <c r="O11" t="s">
        <v>13</v>
      </c>
    </row>
    <row r="12" spans="1:20" x14ac:dyDescent="0.25">
      <c r="A12" t="s">
        <v>2</v>
      </c>
      <c r="B12">
        <f>SUM(B2:B11)</f>
        <v>237</v>
      </c>
      <c r="C12">
        <f t="shared" ref="C12:E12" si="3">SUM(C2:C11)</f>
        <v>372</v>
      </c>
      <c r="D12">
        <f t="shared" si="3"/>
        <v>6517</v>
      </c>
      <c r="E12">
        <f t="shared" si="3"/>
        <v>9080</v>
      </c>
      <c r="F12">
        <f t="shared" ref="F12" si="4">SUM(F2:F11)</f>
        <v>-4.2632564145606011E-14</v>
      </c>
      <c r="G12">
        <f t="shared" ref="G12:H12" si="5">SUM(G2:G11)</f>
        <v>66.403066325963792</v>
      </c>
      <c r="H12">
        <f t="shared" si="5"/>
        <v>143.60000000000002</v>
      </c>
      <c r="O12" s="2"/>
      <c r="P12" s="2" t="s">
        <v>18</v>
      </c>
      <c r="Q12" s="2" t="s">
        <v>19</v>
      </c>
      <c r="R12" s="2" t="s">
        <v>20</v>
      </c>
      <c r="S12" s="2" t="s">
        <v>21</v>
      </c>
      <c r="T12" s="2" t="s">
        <v>22</v>
      </c>
    </row>
    <row r="13" spans="1:20" x14ac:dyDescent="0.25">
      <c r="A13" t="s">
        <v>3</v>
      </c>
      <c r="B13">
        <f>AVERAGE(B2:B11)</f>
        <v>23.7</v>
      </c>
      <c r="C13">
        <f t="shared" ref="C13:G13" si="6">AVERAGE(C2:C11)</f>
        <v>37.200000000000003</v>
      </c>
      <c r="D13">
        <f t="shared" si="6"/>
        <v>651.70000000000005</v>
      </c>
      <c r="E13">
        <f t="shared" si="6"/>
        <v>908</v>
      </c>
      <c r="F13">
        <f t="shared" si="6"/>
        <v>-4.263256414560601E-15</v>
      </c>
      <c r="G13">
        <f t="shared" si="6"/>
        <v>6.6403066325963795</v>
      </c>
      <c r="O13" t="s">
        <v>14</v>
      </c>
      <c r="P13">
        <v>1</v>
      </c>
      <c r="Q13">
        <v>77.196933674036231</v>
      </c>
      <c r="R13">
        <v>77.196933674036231</v>
      </c>
      <c r="S13">
        <v>9.3004058933166469</v>
      </c>
      <c r="T13">
        <v>1.582929025580387E-2</v>
      </c>
    </row>
    <row r="14" spans="1:20" x14ac:dyDescent="0.25">
      <c r="A14" t="s">
        <v>4</v>
      </c>
      <c r="B14">
        <f>CORREL(B2:B11,C2:C11)</f>
        <v>0.73320058891113804</v>
      </c>
      <c r="O14" t="s">
        <v>15</v>
      </c>
      <c r="P14">
        <v>8</v>
      </c>
      <c r="Q14">
        <v>66.403066325963792</v>
      </c>
      <c r="R14">
        <v>8.300383290745474</v>
      </c>
    </row>
    <row r="15" spans="1:20" ht="15.75" thickBot="1" x14ac:dyDescent="0.3">
      <c r="A15" t="s">
        <v>5</v>
      </c>
      <c r="B15">
        <f>B14^2</f>
        <v>0.53758310357963968</v>
      </c>
      <c r="O15" s="1" t="s">
        <v>16</v>
      </c>
      <c r="P15" s="1">
        <v>9</v>
      </c>
      <c r="Q15" s="1">
        <v>143.60000000000002</v>
      </c>
      <c r="R15" s="1"/>
      <c r="S15" s="1"/>
      <c r="T15" s="1"/>
    </row>
    <row r="16" spans="1:20" ht="15.75" thickBot="1" x14ac:dyDescent="0.3"/>
    <row r="17" spans="15:23" x14ac:dyDescent="0.25">
      <c r="O17" s="2"/>
      <c r="P17" s="2" t="s">
        <v>23</v>
      </c>
      <c r="Q17" s="2" t="s">
        <v>11</v>
      </c>
      <c r="R17" s="2" t="s">
        <v>24</v>
      </c>
      <c r="S17" s="2" t="s">
        <v>25</v>
      </c>
      <c r="T17" s="2" t="s">
        <v>26</v>
      </c>
      <c r="U17" s="2" t="s">
        <v>27</v>
      </c>
      <c r="V17" s="2" t="s">
        <v>28</v>
      </c>
      <c r="W17" s="2" t="s">
        <v>29</v>
      </c>
    </row>
    <row r="18" spans="15:23" x14ac:dyDescent="0.25">
      <c r="O18" t="s">
        <v>17</v>
      </c>
      <c r="P18">
        <v>30.259304521719812</v>
      </c>
      <c r="Q18">
        <v>2.4514754780147525</v>
      </c>
      <c r="R18">
        <v>12.343302959009945</v>
      </c>
      <c r="S18">
        <v>1.7287047341184638E-6</v>
      </c>
      <c r="T18">
        <v>24.606191932066181</v>
      </c>
      <c r="U18">
        <v>35.912417111373443</v>
      </c>
      <c r="V18">
        <v>24.606191932066181</v>
      </c>
      <c r="W18">
        <v>35.912417111373443</v>
      </c>
    </row>
    <row r="19" spans="15:23" ht="15.75" thickBot="1" x14ac:dyDescent="0.3">
      <c r="O19" s="1" t="s">
        <v>0</v>
      </c>
      <c r="P19" s="1">
        <v>0.29285634929452281</v>
      </c>
      <c r="Q19" s="1">
        <v>9.6029284470923973E-2</v>
      </c>
      <c r="R19" s="1">
        <v>3.049656684500182</v>
      </c>
      <c r="S19" s="1">
        <v>1.5829290255803884E-2</v>
      </c>
      <c r="T19" s="1">
        <v>7.1412422203874809E-2</v>
      </c>
      <c r="U19" s="1">
        <v>0.51430027638517084</v>
      </c>
      <c r="V19" s="1">
        <v>7.1412422203874809E-2</v>
      </c>
      <c r="W19" s="1">
        <v>0.51430027638517084</v>
      </c>
    </row>
    <row r="21" spans="15:23" x14ac:dyDescent="0.25">
      <c r="S21">
        <f>(P19-1)/Q19</f>
        <v>-7.3638333827176243</v>
      </c>
    </row>
    <row r="22" spans="15:23" x14ac:dyDescent="0.25">
      <c r="S22">
        <f>1.47/12</f>
        <v>0.1225</v>
      </c>
    </row>
    <row r="23" spans="15:23" x14ac:dyDescent="0.25">
      <c r="O23" t="s">
        <v>30</v>
      </c>
    </row>
    <row r="24" spans="15:23" ht="15.75" thickBot="1" x14ac:dyDescent="0.3"/>
    <row r="25" spans="15:23" x14ac:dyDescent="0.25">
      <c r="O25" s="2" t="s">
        <v>31</v>
      </c>
      <c r="P25" s="2" t="s">
        <v>32</v>
      </c>
      <c r="Q25" s="2" t="s">
        <v>33</v>
      </c>
      <c r="R25" s="5" t="s">
        <v>36</v>
      </c>
    </row>
    <row r="26" spans="15:23" x14ac:dyDescent="0.25">
      <c r="O26">
        <v>1</v>
      </c>
      <c r="P26">
        <v>41.094989445617159</v>
      </c>
      <c r="Q26">
        <v>-1.0949894456171592</v>
      </c>
      <c r="R26">
        <f>Q26^2</f>
        <v>1.1990018860129736</v>
      </c>
    </row>
    <row r="27" spans="15:23" x14ac:dyDescent="0.25">
      <c r="O27">
        <v>2</v>
      </c>
      <c r="P27">
        <v>35.237862459726699</v>
      </c>
      <c r="Q27">
        <v>2.7621375402733008</v>
      </c>
      <c r="R27">
        <f t="shared" ref="R27:R35" si="7">Q27^2</f>
        <v>7.6294037913870403</v>
      </c>
    </row>
    <row r="28" spans="15:23" x14ac:dyDescent="0.25">
      <c r="O28">
        <v>3</v>
      </c>
      <c r="P28">
        <v>34.066437062548609</v>
      </c>
      <c r="Q28">
        <v>0.93356293745139141</v>
      </c>
      <c r="R28">
        <f t="shared" si="7"/>
        <v>0.87153975818287055</v>
      </c>
    </row>
    <row r="29" spans="15:23" x14ac:dyDescent="0.25">
      <c r="O29">
        <v>4</v>
      </c>
      <c r="P29">
        <v>39.33785134985002</v>
      </c>
      <c r="Q29">
        <v>3.6621486501499803</v>
      </c>
      <c r="R29">
        <f t="shared" si="7"/>
        <v>13.411332735795323</v>
      </c>
    </row>
    <row r="30" spans="15:23" x14ac:dyDescent="0.25">
      <c r="O30">
        <v>5</v>
      </c>
      <c r="P30">
        <v>35.823575158315748</v>
      </c>
      <c r="Q30">
        <v>-1.823575158315748</v>
      </c>
      <c r="R30">
        <f t="shared" si="7"/>
        <v>3.3254263580263053</v>
      </c>
    </row>
    <row r="31" spans="15:23" x14ac:dyDescent="0.25">
      <c r="O31">
        <v>6</v>
      </c>
      <c r="P31">
        <v>38.459282301966454</v>
      </c>
      <c r="Q31">
        <v>1.5407176980335464</v>
      </c>
      <c r="R31">
        <f t="shared" si="7"/>
        <v>2.3738110250337905</v>
      </c>
    </row>
    <row r="32" spans="15:23" x14ac:dyDescent="0.25">
      <c r="O32">
        <v>7</v>
      </c>
      <c r="P32">
        <v>36.116431507610272</v>
      </c>
      <c r="Q32">
        <v>2.8835684923897276</v>
      </c>
      <c r="R32">
        <f t="shared" si="7"/>
        <v>8.3149672503027663</v>
      </c>
    </row>
    <row r="33" spans="15:18" x14ac:dyDescent="0.25">
      <c r="O33">
        <v>8</v>
      </c>
      <c r="P33">
        <v>36.702144206199314</v>
      </c>
      <c r="Q33">
        <v>-1.7021442061993142</v>
      </c>
      <c r="R33">
        <f t="shared" si="7"/>
        <v>2.8972948986978935</v>
      </c>
    </row>
    <row r="34" spans="15:18" x14ac:dyDescent="0.25">
      <c r="O34">
        <v>9</v>
      </c>
      <c r="P34">
        <v>41.973558493500725</v>
      </c>
      <c r="Q34">
        <v>-2.9735584935007253</v>
      </c>
      <c r="R34">
        <f t="shared" si="7"/>
        <v>8.8420501142703039</v>
      </c>
    </row>
    <row r="35" spans="15:18" ht="15.75" thickBot="1" x14ac:dyDescent="0.3">
      <c r="O35" s="1">
        <v>10</v>
      </c>
      <c r="P35" s="1">
        <v>33.187868014665042</v>
      </c>
      <c r="Q35" s="1">
        <v>-4.1878680146650424</v>
      </c>
      <c r="R35">
        <f t="shared" si="7"/>
        <v>17.538238508254523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5BC74-F72D-493E-B479-50B6E61B974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89A6-9F00-4B27-A02F-BC6C010A51A4}">
  <dimension ref="A1:U465"/>
  <sheetViews>
    <sheetView workbookViewId="0">
      <selection activeCell="M22" sqref="M22:U465"/>
    </sheetView>
  </sheetViews>
  <sheetFormatPr defaultRowHeight="15" x14ac:dyDescent="0.25"/>
  <sheetData>
    <row r="1" spans="1:21" x14ac:dyDescent="0.25">
      <c r="A1" t="s">
        <v>75</v>
      </c>
      <c r="B1" t="s">
        <v>80</v>
      </c>
      <c r="C1" t="s">
        <v>76</v>
      </c>
      <c r="D1" t="s">
        <v>77</v>
      </c>
      <c r="E1" t="s">
        <v>82</v>
      </c>
      <c r="F1" t="s">
        <v>83</v>
      </c>
      <c r="G1" t="s">
        <v>77</v>
      </c>
      <c r="H1" t="s">
        <v>78</v>
      </c>
      <c r="I1" t="s">
        <v>81</v>
      </c>
      <c r="M1" t="s">
        <v>6</v>
      </c>
    </row>
    <row r="2" spans="1:21" ht="15.75" thickBot="1" x14ac:dyDescent="0.3">
      <c r="A2" t="s">
        <v>79</v>
      </c>
      <c r="B2">
        <v>6569</v>
      </c>
      <c r="C2">
        <v>192880</v>
      </c>
      <c r="D2">
        <v>3</v>
      </c>
      <c r="E2">
        <f>B2/1000</f>
        <v>6.569</v>
      </c>
      <c r="F2">
        <f>C2/1000</f>
        <v>192.88</v>
      </c>
      <c r="G2">
        <v>3</v>
      </c>
      <c r="H2">
        <f t="shared" ref="H2:H65" si="0">C2/D2/1000</f>
        <v>64.293333333333337</v>
      </c>
      <c r="I2">
        <f>B2/D2/1000</f>
        <v>2.1896666666666667</v>
      </c>
    </row>
    <row r="3" spans="1:21" x14ac:dyDescent="0.25">
      <c r="A3" t="s">
        <v>79</v>
      </c>
      <c r="B3">
        <v>8893</v>
      </c>
      <c r="C3">
        <v>243553</v>
      </c>
      <c r="D3">
        <v>4</v>
      </c>
      <c r="E3">
        <f t="shared" ref="E3:E66" si="1">B3/1000</f>
        <v>8.8930000000000007</v>
      </c>
      <c r="F3">
        <f t="shared" ref="F3:F66" si="2">C3/1000</f>
        <v>243.553</v>
      </c>
      <c r="G3">
        <v>4</v>
      </c>
      <c r="H3">
        <f t="shared" si="0"/>
        <v>60.888249999999999</v>
      </c>
      <c r="I3">
        <f t="shared" ref="I3:I66" si="3">B3/D3/1000</f>
        <v>2.2232500000000002</v>
      </c>
      <c r="M3" s="3" t="s">
        <v>7</v>
      </c>
      <c r="N3" s="3"/>
    </row>
    <row r="4" spans="1:21" x14ac:dyDescent="0.25">
      <c r="A4" t="s">
        <v>79</v>
      </c>
      <c r="B4">
        <v>9183</v>
      </c>
      <c r="C4">
        <v>1102525</v>
      </c>
      <c r="D4">
        <v>4</v>
      </c>
      <c r="E4">
        <f t="shared" si="1"/>
        <v>9.1829999999999998</v>
      </c>
      <c r="F4">
        <f t="shared" si="2"/>
        <v>1102.5250000000001</v>
      </c>
      <c r="G4">
        <v>4</v>
      </c>
      <c r="H4">
        <f t="shared" si="0"/>
        <v>275.63125000000002</v>
      </c>
      <c r="I4">
        <f t="shared" si="3"/>
        <v>2.29575</v>
      </c>
      <c r="M4" t="s">
        <v>8</v>
      </c>
      <c r="N4">
        <v>0.73631464251161782</v>
      </c>
    </row>
    <row r="5" spans="1:21" x14ac:dyDescent="0.25">
      <c r="A5" t="s">
        <v>79</v>
      </c>
      <c r="B5">
        <v>4605</v>
      </c>
      <c r="C5">
        <v>209374</v>
      </c>
      <c r="D5">
        <v>3</v>
      </c>
      <c r="E5">
        <f t="shared" si="1"/>
        <v>4.6050000000000004</v>
      </c>
      <c r="F5">
        <f t="shared" si="2"/>
        <v>209.374</v>
      </c>
      <c r="G5">
        <v>3</v>
      </c>
      <c r="H5">
        <f t="shared" si="0"/>
        <v>69.791333333333327</v>
      </c>
      <c r="I5">
        <f t="shared" si="3"/>
        <v>1.5349999999999999</v>
      </c>
      <c r="M5" t="s">
        <v>9</v>
      </c>
      <c r="N5">
        <v>0.54215925277701149</v>
      </c>
    </row>
    <row r="6" spans="1:21" x14ac:dyDescent="0.25">
      <c r="A6" t="s">
        <v>79</v>
      </c>
      <c r="B6">
        <v>3076</v>
      </c>
      <c r="C6">
        <v>301453</v>
      </c>
      <c r="D6">
        <v>2</v>
      </c>
      <c r="E6">
        <f t="shared" si="1"/>
        <v>3.0760000000000001</v>
      </c>
      <c r="F6">
        <f t="shared" si="2"/>
        <v>301.45299999999997</v>
      </c>
      <c r="G6">
        <v>2</v>
      </c>
      <c r="H6">
        <f t="shared" si="0"/>
        <v>150.72649999999999</v>
      </c>
      <c r="I6">
        <f t="shared" si="3"/>
        <v>1.538</v>
      </c>
      <c r="M6" t="s">
        <v>10</v>
      </c>
      <c r="N6">
        <v>0.53995809533843941</v>
      </c>
    </row>
    <row r="7" spans="1:21" x14ac:dyDescent="0.25">
      <c r="A7" t="s">
        <v>79</v>
      </c>
      <c r="B7">
        <v>8072</v>
      </c>
      <c r="C7">
        <v>839100</v>
      </c>
      <c r="D7">
        <v>5</v>
      </c>
      <c r="E7">
        <f t="shared" si="1"/>
        <v>8.0719999999999992</v>
      </c>
      <c r="F7">
        <f t="shared" si="2"/>
        <v>839.1</v>
      </c>
      <c r="G7">
        <v>5</v>
      </c>
      <c r="H7">
        <f t="shared" si="0"/>
        <v>167.82</v>
      </c>
      <c r="I7">
        <f t="shared" si="3"/>
        <v>1.6144000000000001</v>
      </c>
      <c r="M7" t="s">
        <v>11</v>
      </c>
      <c r="N7">
        <v>2.2731110464270561</v>
      </c>
    </row>
    <row r="8" spans="1:21" ht="15.75" thickBot="1" x14ac:dyDescent="0.3">
      <c r="A8" t="s">
        <v>79</v>
      </c>
      <c r="B8">
        <v>4248</v>
      </c>
      <c r="C8">
        <v>268730</v>
      </c>
      <c r="D8">
        <v>2</v>
      </c>
      <c r="E8">
        <f t="shared" si="1"/>
        <v>4.2480000000000002</v>
      </c>
      <c r="F8">
        <f t="shared" si="2"/>
        <v>268.73</v>
      </c>
      <c r="G8">
        <v>2</v>
      </c>
      <c r="H8">
        <f t="shared" si="0"/>
        <v>134.36500000000001</v>
      </c>
      <c r="I8">
        <f t="shared" si="3"/>
        <v>2.1240000000000001</v>
      </c>
      <c r="M8" s="1" t="s">
        <v>12</v>
      </c>
      <c r="N8" s="1">
        <v>419</v>
      </c>
    </row>
    <row r="9" spans="1:21" x14ac:dyDescent="0.25">
      <c r="A9" t="s">
        <v>79</v>
      </c>
      <c r="B9">
        <v>10336</v>
      </c>
      <c r="C9">
        <v>752044</v>
      </c>
      <c r="D9">
        <v>5</v>
      </c>
      <c r="E9">
        <f t="shared" si="1"/>
        <v>10.336</v>
      </c>
      <c r="F9">
        <f t="shared" si="2"/>
        <v>752.04399999999998</v>
      </c>
      <c r="G9">
        <v>5</v>
      </c>
      <c r="H9">
        <f t="shared" si="0"/>
        <v>150.40879999999999</v>
      </c>
      <c r="I9">
        <f t="shared" si="3"/>
        <v>2.0671999999999997</v>
      </c>
    </row>
    <row r="10" spans="1:21" ht="15.75" thickBot="1" x14ac:dyDescent="0.3">
      <c r="A10" t="s">
        <v>79</v>
      </c>
      <c r="B10">
        <v>11749</v>
      </c>
      <c r="C10">
        <v>840268</v>
      </c>
      <c r="D10">
        <v>3</v>
      </c>
      <c r="E10">
        <f t="shared" si="1"/>
        <v>11.749000000000001</v>
      </c>
      <c r="F10">
        <f t="shared" si="2"/>
        <v>840.26800000000003</v>
      </c>
      <c r="G10">
        <v>3</v>
      </c>
      <c r="H10">
        <f t="shared" si="0"/>
        <v>280.08933333333329</v>
      </c>
      <c r="I10">
        <f t="shared" si="3"/>
        <v>3.9163333333333337</v>
      </c>
      <c r="M10" t="s">
        <v>13</v>
      </c>
    </row>
    <row r="11" spans="1:21" x14ac:dyDescent="0.25">
      <c r="A11" t="s">
        <v>79</v>
      </c>
      <c r="B11">
        <v>4024</v>
      </c>
      <c r="C11">
        <v>151550</v>
      </c>
      <c r="D11">
        <v>3</v>
      </c>
      <c r="E11">
        <f t="shared" si="1"/>
        <v>4.024</v>
      </c>
      <c r="F11">
        <f t="shared" si="2"/>
        <v>151.55000000000001</v>
      </c>
      <c r="G11">
        <v>3</v>
      </c>
      <c r="H11">
        <f t="shared" si="0"/>
        <v>50.516666666666666</v>
      </c>
      <c r="I11">
        <f t="shared" si="3"/>
        <v>1.3413333333333333</v>
      </c>
      <c r="M11" s="2"/>
      <c r="N11" s="2" t="s">
        <v>18</v>
      </c>
      <c r="O11" s="2" t="s">
        <v>19</v>
      </c>
      <c r="P11" s="2" t="s">
        <v>20</v>
      </c>
      <c r="Q11" s="2" t="s">
        <v>21</v>
      </c>
      <c r="R11" s="2" t="s">
        <v>22</v>
      </c>
    </row>
    <row r="12" spans="1:21" x14ac:dyDescent="0.25">
      <c r="A12" t="s">
        <v>79</v>
      </c>
      <c r="B12">
        <v>18741</v>
      </c>
      <c r="C12">
        <v>550011</v>
      </c>
      <c r="D12">
        <v>7</v>
      </c>
      <c r="E12">
        <f t="shared" si="1"/>
        <v>18.741</v>
      </c>
      <c r="F12">
        <f t="shared" si="2"/>
        <v>550.01099999999997</v>
      </c>
      <c r="G12">
        <v>7</v>
      </c>
      <c r="H12">
        <f t="shared" si="0"/>
        <v>78.572999999999993</v>
      </c>
      <c r="I12">
        <f t="shared" si="3"/>
        <v>2.677285714285714</v>
      </c>
      <c r="M12" t="s">
        <v>14</v>
      </c>
      <c r="N12">
        <v>2</v>
      </c>
      <c r="O12">
        <v>2545.347416704752</v>
      </c>
      <c r="P12">
        <v>1272.673708352376</v>
      </c>
      <c r="Q12">
        <v>246.30644009213728</v>
      </c>
      <c r="R12">
        <v>2.6828962136893442E-71</v>
      </c>
    </row>
    <row r="13" spans="1:21" x14ac:dyDescent="0.25">
      <c r="A13" t="s">
        <v>79</v>
      </c>
      <c r="B13">
        <v>12562</v>
      </c>
      <c r="C13">
        <v>847988</v>
      </c>
      <c r="D13">
        <v>4</v>
      </c>
      <c r="E13">
        <f t="shared" si="1"/>
        <v>12.561999999999999</v>
      </c>
      <c r="F13">
        <f t="shared" si="2"/>
        <v>847.98800000000006</v>
      </c>
      <c r="G13">
        <v>4</v>
      </c>
      <c r="H13">
        <f t="shared" si="0"/>
        <v>211.99700000000001</v>
      </c>
      <c r="I13">
        <f t="shared" si="3"/>
        <v>3.1404999999999998</v>
      </c>
      <c r="M13" t="s">
        <v>15</v>
      </c>
      <c r="N13">
        <v>416</v>
      </c>
      <c r="O13">
        <v>2149.4860730257019</v>
      </c>
      <c r="P13">
        <v>5.1670338293887061</v>
      </c>
    </row>
    <row r="14" spans="1:21" ht="15.75" thickBot="1" x14ac:dyDescent="0.3">
      <c r="A14" t="s">
        <v>79</v>
      </c>
      <c r="B14">
        <v>7159</v>
      </c>
      <c r="C14">
        <v>327336</v>
      </c>
      <c r="D14">
        <v>2</v>
      </c>
      <c r="E14">
        <f t="shared" si="1"/>
        <v>7.1589999999999998</v>
      </c>
      <c r="F14">
        <f t="shared" si="2"/>
        <v>327.33600000000001</v>
      </c>
      <c r="G14">
        <v>2</v>
      </c>
      <c r="H14">
        <f t="shared" si="0"/>
        <v>163.66800000000001</v>
      </c>
      <c r="I14">
        <f t="shared" si="3"/>
        <v>3.5794999999999999</v>
      </c>
      <c r="M14" s="1" t="s">
        <v>16</v>
      </c>
      <c r="N14" s="1">
        <v>418</v>
      </c>
      <c r="O14" s="1">
        <v>4694.8334897304539</v>
      </c>
      <c r="P14" s="1"/>
      <c r="Q14" s="1"/>
      <c r="R14" s="1"/>
    </row>
    <row r="15" spans="1:21" ht="15.75" thickBot="1" x14ac:dyDescent="0.3">
      <c r="A15" t="s">
        <v>79</v>
      </c>
      <c r="B15">
        <v>10049</v>
      </c>
      <c r="C15">
        <v>486584</v>
      </c>
      <c r="D15">
        <v>6</v>
      </c>
      <c r="E15">
        <f t="shared" si="1"/>
        <v>10.048999999999999</v>
      </c>
      <c r="F15">
        <f t="shared" si="2"/>
        <v>486.584</v>
      </c>
      <c r="G15">
        <v>6</v>
      </c>
      <c r="H15">
        <f t="shared" si="0"/>
        <v>81.097333333333324</v>
      </c>
      <c r="I15">
        <f t="shared" si="3"/>
        <v>1.6748333333333332</v>
      </c>
    </row>
    <row r="16" spans="1:21" x14ac:dyDescent="0.25">
      <c r="A16" t="s">
        <v>79</v>
      </c>
      <c r="B16">
        <v>5328</v>
      </c>
      <c r="C16">
        <v>106400</v>
      </c>
      <c r="D16">
        <v>2</v>
      </c>
      <c r="E16">
        <f t="shared" si="1"/>
        <v>5.3280000000000003</v>
      </c>
      <c r="F16">
        <f t="shared" si="2"/>
        <v>106.4</v>
      </c>
      <c r="G16">
        <v>2</v>
      </c>
      <c r="H16">
        <f t="shared" si="0"/>
        <v>53.2</v>
      </c>
      <c r="I16">
        <f t="shared" si="3"/>
        <v>2.6640000000000001</v>
      </c>
      <c r="M16" s="2"/>
      <c r="N16" s="2" t="s">
        <v>23</v>
      </c>
      <c r="O16" s="2" t="s">
        <v>11</v>
      </c>
      <c r="P16" s="2" t="s">
        <v>24</v>
      </c>
      <c r="Q16" s="2" t="s">
        <v>25</v>
      </c>
      <c r="R16" s="2" t="s">
        <v>26</v>
      </c>
      <c r="S16" s="2" t="s">
        <v>27</v>
      </c>
      <c r="T16" s="2" t="s">
        <v>28</v>
      </c>
      <c r="U16" s="2" t="s">
        <v>29</v>
      </c>
    </row>
    <row r="17" spans="1:21" x14ac:dyDescent="0.25">
      <c r="A17" t="s">
        <v>79</v>
      </c>
      <c r="B17">
        <v>5540</v>
      </c>
      <c r="C17">
        <v>886738</v>
      </c>
      <c r="D17">
        <v>6</v>
      </c>
      <c r="E17">
        <f t="shared" si="1"/>
        <v>5.54</v>
      </c>
      <c r="F17">
        <f t="shared" si="2"/>
        <v>886.73800000000006</v>
      </c>
      <c r="G17">
        <v>6</v>
      </c>
      <c r="H17">
        <f t="shared" si="0"/>
        <v>147.78966666666665</v>
      </c>
      <c r="I17">
        <f t="shared" si="3"/>
        <v>0.92333333333333334</v>
      </c>
      <c r="M17" t="s">
        <v>17</v>
      </c>
      <c r="N17">
        <v>0.82525633120209063</v>
      </c>
      <c r="O17">
        <v>0.28806173448244649</v>
      </c>
      <c r="P17">
        <v>2.8648592729083182</v>
      </c>
      <c r="Q17">
        <v>4.3833744646596031E-3</v>
      </c>
      <c r="R17">
        <v>0.25901830417132021</v>
      </c>
      <c r="S17">
        <v>1.3914943582328609</v>
      </c>
      <c r="T17">
        <v>0.25901830417132021</v>
      </c>
      <c r="U17">
        <v>1.3914943582328609</v>
      </c>
    </row>
    <row r="18" spans="1:21" x14ac:dyDescent="0.25">
      <c r="A18" t="s">
        <v>79</v>
      </c>
      <c r="B18">
        <v>4161</v>
      </c>
      <c r="C18">
        <v>22467</v>
      </c>
      <c r="D18">
        <v>1</v>
      </c>
      <c r="E18">
        <f t="shared" si="1"/>
        <v>4.1609999999999996</v>
      </c>
      <c r="F18">
        <f t="shared" si="2"/>
        <v>22.466999999999999</v>
      </c>
      <c r="G18">
        <v>1</v>
      </c>
      <c r="H18">
        <f t="shared" si="0"/>
        <v>22.466999999999999</v>
      </c>
      <c r="I18">
        <f t="shared" si="3"/>
        <v>4.1609999999999996</v>
      </c>
      <c r="M18" t="s">
        <v>83</v>
      </c>
      <c r="N18">
        <v>7.7591038474488982E-3</v>
      </c>
      <c r="O18">
        <v>5.1910973242495805E-4</v>
      </c>
      <c r="P18">
        <v>14.946943512700459</v>
      </c>
      <c r="Q18">
        <v>9.720547424115331E-41</v>
      </c>
      <c r="R18">
        <v>6.7386987206489307E-3</v>
      </c>
      <c r="S18">
        <v>8.7795089742488657E-3</v>
      </c>
      <c r="T18">
        <v>6.7386987206489307E-3</v>
      </c>
      <c r="U18">
        <v>8.7795089742488657E-3</v>
      </c>
    </row>
    <row r="19" spans="1:21" ht="15.75" thickBot="1" x14ac:dyDescent="0.3">
      <c r="A19" t="s">
        <v>79</v>
      </c>
      <c r="B19">
        <v>9513</v>
      </c>
      <c r="C19">
        <v>80208</v>
      </c>
      <c r="D19">
        <v>4</v>
      </c>
      <c r="E19">
        <f t="shared" si="1"/>
        <v>9.5129999999999999</v>
      </c>
      <c r="F19">
        <f t="shared" si="2"/>
        <v>80.207999999999998</v>
      </c>
      <c r="G19">
        <v>4</v>
      </c>
      <c r="H19">
        <f t="shared" si="0"/>
        <v>20.052</v>
      </c>
      <c r="I19">
        <f t="shared" si="3"/>
        <v>2.37825</v>
      </c>
      <c r="M19" s="1" t="s">
        <v>77</v>
      </c>
      <c r="N19" s="1">
        <v>0.68116180304179796</v>
      </c>
      <c r="O19" s="1">
        <v>7.4765700428021262E-2</v>
      </c>
      <c r="P19" s="1">
        <v>9.1106188953257892</v>
      </c>
      <c r="Q19" s="1">
        <v>3.4870956869799275E-18</v>
      </c>
      <c r="R19" s="1">
        <v>0.53419614383683978</v>
      </c>
      <c r="S19" s="1">
        <v>0.82812746224675615</v>
      </c>
      <c r="T19" s="1">
        <v>0.53419614383683978</v>
      </c>
      <c r="U19" s="1">
        <v>0.82812746224675615</v>
      </c>
    </row>
    <row r="20" spans="1:21" x14ac:dyDescent="0.25">
      <c r="A20" t="s">
        <v>79</v>
      </c>
      <c r="B20">
        <v>6888</v>
      </c>
      <c r="C20">
        <v>559174</v>
      </c>
      <c r="D20">
        <v>3</v>
      </c>
      <c r="E20">
        <f t="shared" si="1"/>
        <v>6.8879999999999999</v>
      </c>
      <c r="F20">
        <f t="shared" si="2"/>
        <v>559.17399999999998</v>
      </c>
      <c r="G20">
        <v>3</v>
      </c>
      <c r="H20">
        <f t="shared" si="0"/>
        <v>186.39133333333334</v>
      </c>
      <c r="I20">
        <f t="shared" si="3"/>
        <v>2.2959999999999998</v>
      </c>
    </row>
    <row r="21" spans="1:21" x14ac:dyDescent="0.25">
      <c r="A21" t="s">
        <v>79</v>
      </c>
      <c r="B21">
        <v>1975</v>
      </c>
      <c r="C21">
        <v>48000</v>
      </c>
      <c r="D21">
        <v>1</v>
      </c>
      <c r="E21">
        <f t="shared" si="1"/>
        <v>1.9750000000000001</v>
      </c>
      <c r="F21">
        <f t="shared" si="2"/>
        <v>48</v>
      </c>
      <c r="G21">
        <v>1</v>
      </c>
      <c r="H21">
        <f t="shared" si="0"/>
        <v>48</v>
      </c>
      <c r="I21">
        <f t="shared" si="3"/>
        <v>1.9750000000000001</v>
      </c>
    </row>
    <row r="22" spans="1:21" x14ac:dyDescent="0.25">
      <c r="A22" t="s">
        <v>79</v>
      </c>
      <c r="B22">
        <v>7924</v>
      </c>
      <c r="C22">
        <v>253340</v>
      </c>
      <c r="D22">
        <v>5</v>
      </c>
      <c r="E22">
        <f t="shared" si="1"/>
        <v>7.9240000000000004</v>
      </c>
      <c r="F22">
        <f t="shared" si="2"/>
        <v>253.34</v>
      </c>
      <c r="G22">
        <v>5</v>
      </c>
      <c r="H22">
        <f t="shared" si="0"/>
        <v>50.667999999999999</v>
      </c>
      <c r="I22">
        <f t="shared" si="3"/>
        <v>1.5848</v>
      </c>
      <c r="M22" t="s">
        <v>6</v>
      </c>
    </row>
    <row r="23" spans="1:21" ht="15.75" thickBot="1" x14ac:dyDescent="0.3">
      <c r="A23" t="s">
        <v>79</v>
      </c>
      <c r="B23">
        <v>6172</v>
      </c>
      <c r="C23">
        <v>259945</v>
      </c>
      <c r="D23">
        <v>3</v>
      </c>
      <c r="E23">
        <f t="shared" si="1"/>
        <v>6.1719999999999997</v>
      </c>
      <c r="F23">
        <f t="shared" si="2"/>
        <v>259.94499999999999</v>
      </c>
      <c r="G23">
        <v>3</v>
      </c>
      <c r="H23">
        <f t="shared" si="0"/>
        <v>86.648333333333326</v>
      </c>
      <c r="I23">
        <f t="shared" si="3"/>
        <v>2.0573333333333337</v>
      </c>
    </row>
    <row r="24" spans="1:21" x14ac:dyDescent="0.25">
      <c r="A24" t="s">
        <v>79</v>
      </c>
      <c r="B24">
        <v>9290</v>
      </c>
      <c r="C24">
        <v>296112</v>
      </c>
      <c r="D24">
        <v>4</v>
      </c>
      <c r="E24">
        <f t="shared" si="1"/>
        <v>9.2899999999999991</v>
      </c>
      <c r="F24">
        <f t="shared" si="2"/>
        <v>296.11200000000002</v>
      </c>
      <c r="G24">
        <v>4</v>
      </c>
      <c r="H24">
        <f t="shared" si="0"/>
        <v>74.028000000000006</v>
      </c>
      <c r="I24">
        <f t="shared" si="3"/>
        <v>2.3224999999999998</v>
      </c>
      <c r="M24" s="3" t="s">
        <v>7</v>
      </c>
      <c r="N24" s="3"/>
    </row>
    <row r="25" spans="1:21" x14ac:dyDescent="0.25">
      <c r="A25" t="s">
        <v>79</v>
      </c>
      <c r="B25">
        <v>14024</v>
      </c>
      <c r="C25">
        <v>508977</v>
      </c>
      <c r="D25">
        <v>7</v>
      </c>
      <c r="E25">
        <f t="shared" si="1"/>
        <v>14.023999999999999</v>
      </c>
      <c r="F25">
        <f t="shared" si="2"/>
        <v>508.97699999999998</v>
      </c>
      <c r="G25">
        <v>7</v>
      </c>
      <c r="H25">
        <f t="shared" si="0"/>
        <v>72.710999999999999</v>
      </c>
      <c r="I25">
        <f t="shared" si="3"/>
        <v>2.0034285714285711</v>
      </c>
      <c r="M25" t="s">
        <v>8</v>
      </c>
      <c r="N25">
        <v>0.64206039948755189</v>
      </c>
    </row>
    <row r="26" spans="1:21" x14ac:dyDescent="0.25">
      <c r="A26" t="s">
        <v>79</v>
      </c>
      <c r="B26">
        <v>8048</v>
      </c>
      <c r="C26">
        <v>244000</v>
      </c>
      <c r="D26">
        <v>4</v>
      </c>
      <c r="E26">
        <f t="shared" si="1"/>
        <v>8.048</v>
      </c>
      <c r="F26">
        <f t="shared" si="2"/>
        <v>244</v>
      </c>
      <c r="G26">
        <v>4</v>
      </c>
      <c r="H26">
        <f t="shared" si="0"/>
        <v>61</v>
      </c>
      <c r="I26">
        <f t="shared" si="3"/>
        <v>2.012</v>
      </c>
      <c r="M26" t="s">
        <v>9</v>
      </c>
      <c r="N26">
        <v>0.41224155659011474</v>
      </c>
    </row>
    <row r="27" spans="1:21" x14ac:dyDescent="0.25">
      <c r="A27" t="s">
        <v>79</v>
      </c>
      <c r="B27">
        <v>7345</v>
      </c>
      <c r="C27">
        <v>209000</v>
      </c>
      <c r="D27">
        <v>4</v>
      </c>
      <c r="E27">
        <f t="shared" si="1"/>
        <v>7.3449999999999998</v>
      </c>
      <c r="F27">
        <f t="shared" si="2"/>
        <v>209</v>
      </c>
      <c r="G27">
        <v>4</v>
      </c>
      <c r="H27">
        <f t="shared" si="0"/>
        <v>52.25</v>
      </c>
      <c r="I27">
        <f t="shared" si="3"/>
        <v>1.8362499999999999</v>
      </c>
      <c r="M27" t="s">
        <v>10</v>
      </c>
      <c r="N27">
        <v>0.40941579484295182</v>
      </c>
    </row>
    <row r="28" spans="1:21" x14ac:dyDescent="0.25">
      <c r="A28" t="s">
        <v>79</v>
      </c>
      <c r="B28">
        <v>5088</v>
      </c>
      <c r="C28">
        <v>357203</v>
      </c>
      <c r="D28">
        <v>2</v>
      </c>
      <c r="E28">
        <f t="shared" si="1"/>
        <v>5.0880000000000001</v>
      </c>
      <c r="F28">
        <f t="shared" si="2"/>
        <v>357.20299999999997</v>
      </c>
      <c r="G28">
        <v>2</v>
      </c>
      <c r="H28">
        <f t="shared" si="0"/>
        <v>178.60149999999999</v>
      </c>
      <c r="I28">
        <f t="shared" si="3"/>
        <v>2.544</v>
      </c>
      <c r="M28" t="s">
        <v>11</v>
      </c>
      <c r="N28">
        <v>0.60545802130671722</v>
      </c>
    </row>
    <row r="29" spans="1:21" ht="15.75" thickBot="1" x14ac:dyDescent="0.3">
      <c r="A29" t="s">
        <v>79</v>
      </c>
      <c r="B29">
        <v>2374</v>
      </c>
      <c r="C29">
        <v>69300</v>
      </c>
      <c r="D29">
        <v>1</v>
      </c>
      <c r="E29">
        <f t="shared" si="1"/>
        <v>2.3740000000000001</v>
      </c>
      <c r="F29">
        <f t="shared" si="2"/>
        <v>69.3</v>
      </c>
      <c r="G29">
        <v>1</v>
      </c>
      <c r="H29">
        <f t="shared" si="0"/>
        <v>69.3</v>
      </c>
      <c r="I29">
        <f t="shared" si="3"/>
        <v>2.3740000000000001</v>
      </c>
      <c r="M29" s="1" t="s">
        <v>12</v>
      </c>
      <c r="N29" s="1">
        <v>419</v>
      </c>
    </row>
    <row r="30" spans="1:21" x14ac:dyDescent="0.25">
      <c r="A30" t="s">
        <v>79</v>
      </c>
      <c r="B30">
        <v>4688</v>
      </c>
      <c r="C30">
        <v>193559</v>
      </c>
      <c r="D30">
        <v>1</v>
      </c>
      <c r="E30">
        <f t="shared" si="1"/>
        <v>4.6879999999999997</v>
      </c>
      <c r="F30">
        <f t="shared" si="2"/>
        <v>193.559</v>
      </c>
      <c r="G30">
        <v>1</v>
      </c>
      <c r="H30">
        <f t="shared" si="0"/>
        <v>193.559</v>
      </c>
      <c r="I30">
        <f t="shared" si="3"/>
        <v>4.6879999999999997</v>
      </c>
    </row>
    <row r="31" spans="1:21" ht="15.75" thickBot="1" x14ac:dyDescent="0.3">
      <c r="A31" t="s">
        <v>79</v>
      </c>
      <c r="B31">
        <v>5809</v>
      </c>
      <c r="C31">
        <v>516636</v>
      </c>
      <c r="D31">
        <v>3</v>
      </c>
      <c r="E31">
        <f t="shared" si="1"/>
        <v>5.8090000000000002</v>
      </c>
      <c r="F31">
        <f t="shared" si="2"/>
        <v>516.63599999999997</v>
      </c>
      <c r="G31">
        <v>3</v>
      </c>
      <c r="H31">
        <f t="shared" si="0"/>
        <v>172.21199999999999</v>
      </c>
      <c r="I31">
        <f t="shared" si="3"/>
        <v>1.9363333333333332</v>
      </c>
      <c r="M31" t="s">
        <v>13</v>
      </c>
    </row>
    <row r="32" spans="1:21" x14ac:dyDescent="0.25">
      <c r="A32" t="s">
        <v>79</v>
      </c>
      <c r="B32">
        <v>7424</v>
      </c>
      <c r="C32">
        <v>290874</v>
      </c>
      <c r="D32">
        <v>4</v>
      </c>
      <c r="E32">
        <f t="shared" si="1"/>
        <v>7.4240000000000004</v>
      </c>
      <c r="F32">
        <f t="shared" si="2"/>
        <v>290.87400000000002</v>
      </c>
      <c r="G32">
        <v>4</v>
      </c>
      <c r="H32">
        <f t="shared" si="0"/>
        <v>72.718500000000006</v>
      </c>
      <c r="I32">
        <f t="shared" si="3"/>
        <v>1.8560000000000001</v>
      </c>
      <c r="M32" s="2"/>
      <c r="N32" s="2" t="s">
        <v>18</v>
      </c>
      <c r="O32" s="2" t="s">
        <v>19</v>
      </c>
      <c r="P32" s="2" t="s">
        <v>20</v>
      </c>
      <c r="Q32" s="2" t="s">
        <v>21</v>
      </c>
      <c r="R32" s="2" t="s">
        <v>22</v>
      </c>
    </row>
    <row r="33" spans="1:21" x14ac:dyDescent="0.25">
      <c r="A33" t="s">
        <v>79</v>
      </c>
      <c r="B33">
        <v>6680</v>
      </c>
      <c r="C33">
        <v>329597</v>
      </c>
      <c r="D33">
        <v>4</v>
      </c>
      <c r="E33">
        <f t="shared" si="1"/>
        <v>6.68</v>
      </c>
      <c r="F33">
        <f t="shared" si="2"/>
        <v>329.59699999999998</v>
      </c>
      <c r="G33">
        <v>4</v>
      </c>
      <c r="H33">
        <f t="shared" si="0"/>
        <v>82.399249999999995</v>
      </c>
      <c r="I33">
        <f t="shared" si="3"/>
        <v>1.67</v>
      </c>
      <c r="M33" t="s">
        <v>14</v>
      </c>
      <c r="N33">
        <v>2</v>
      </c>
      <c r="O33">
        <v>106.9582522574587</v>
      </c>
      <c r="P33">
        <v>53.479126128729348</v>
      </c>
      <c r="Q33">
        <v>145.88687705324378</v>
      </c>
      <c r="R33">
        <v>9.8484151645548479E-49</v>
      </c>
    </row>
    <row r="34" spans="1:21" x14ac:dyDescent="0.25">
      <c r="A34" t="s">
        <v>79</v>
      </c>
      <c r="B34">
        <v>9870</v>
      </c>
      <c r="C34">
        <v>950220</v>
      </c>
      <c r="D34">
        <v>5</v>
      </c>
      <c r="E34">
        <f t="shared" si="1"/>
        <v>9.8699999999999992</v>
      </c>
      <c r="F34">
        <f t="shared" si="2"/>
        <v>950.22</v>
      </c>
      <c r="G34">
        <v>5</v>
      </c>
      <c r="H34">
        <f t="shared" si="0"/>
        <v>190.04400000000001</v>
      </c>
      <c r="I34">
        <f t="shared" si="3"/>
        <v>1.974</v>
      </c>
      <c r="M34" t="s">
        <v>15</v>
      </c>
      <c r="N34">
        <v>416</v>
      </c>
      <c r="O34">
        <v>152.49703687489239</v>
      </c>
      <c r="P34">
        <v>0.36657941556464518</v>
      </c>
    </row>
    <row r="35" spans="1:21" ht="15.75" thickBot="1" x14ac:dyDescent="0.3">
      <c r="A35" t="s">
        <v>79</v>
      </c>
      <c r="B35">
        <v>6141</v>
      </c>
      <c r="C35">
        <v>528156</v>
      </c>
      <c r="D35">
        <v>3</v>
      </c>
      <c r="E35">
        <f t="shared" si="1"/>
        <v>6.141</v>
      </c>
      <c r="F35">
        <f t="shared" si="2"/>
        <v>528.15599999999995</v>
      </c>
      <c r="G35">
        <v>3</v>
      </c>
      <c r="H35">
        <f t="shared" si="0"/>
        <v>176.05199999999999</v>
      </c>
      <c r="I35">
        <f t="shared" si="3"/>
        <v>2.0470000000000002</v>
      </c>
      <c r="M35" s="1" t="s">
        <v>16</v>
      </c>
      <c r="N35" s="1">
        <v>418</v>
      </c>
      <c r="O35" s="1">
        <v>259.45528913235108</v>
      </c>
      <c r="P35" s="1"/>
      <c r="Q35" s="1"/>
      <c r="R35" s="1"/>
    </row>
    <row r="36" spans="1:21" ht="15.75" thickBot="1" x14ac:dyDescent="0.3">
      <c r="A36" t="s">
        <v>79</v>
      </c>
      <c r="B36">
        <v>11405</v>
      </c>
      <c r="C36">
        <v>597872</v>
      </c>
      <c r="D36">
        <v>4</v>
      </c>
      <c r="E36">
        <f t="shared" si="1"/>
        <v>11.404999999999999</v>
      </c>
      <c r="F36">
        <f t="shared" si="2"/>
        <v>597.87199999999996</v>
      </c>
      <c r="G36">
        <v>4</v>
      </c>
      <c r="H36">
        <f t="shared" si="0"/>
        <v>149.46799999999999</v>
      </c>
      <c r="I36">
        <f t="shared" si="3"/>
        <v>2.8512499999999998</v>
      </c>
    </row>
    <row r="37" spans="1:21" x14ac:dyDescent="0.25">
      <c r="A37" t="s">
        <v>79</v>
      </c>
      <c r="B37">
        <v>3547</v>
      </c>
      <c r="C37">
        <v>411599</v>
      </c>
      <c r="D37">
        <v>2</v>
      </c>
      <c r="E37">
        <f t="shared" si="1"/>
        <v>3.5470000000000002</v>
      </c>
      <c r="F37">
        <f t="shared" si="2"/>
        <v>411.59899999999999</v>
      </c>
      <c r="G37">
        <v>2</v>
      </c>
      <c r="H37">
        <f t="shared" si="0"/>
        <v>205.79949999999999</v>
      </c>
      <c r="I37">
        <f t="shared" si="3"/>
        <v>1.7735000000000001</v>
      </c>
      <c r="M37" s="2"/>
      <c r="N37" s="2" t="s">
        <v>23</v>
      </c>
      <c r="O37" s="2" t="s">
        <v>11</v>
      </c>
      <c r="P37" s="2" t="s">
        <v>24</v>
      </c>
      <c r="Q37" s="2" t="s">
        <v>25</v>
      </c>
      <c r="R37" s="2" t="s">
        <v>26</v>
      </c>
      <c r="S37" s="2" t="s">
        <v>27</v>
      </c>
      <c r="T37" s="2" t="s">
        <v>28</v>
      </c>
      <c r="U37" s="2" t="s">
        <v>29</v>
      </c>
    </row>
    <row r="38" spans="1:21" x14ac:dyDescent="0.25">
      <c r="A38" t="s">
        <v>79</v>
      </c>
      <c r="B38">
        <v>3720</v>
      </c>
      <c r="C38">
        <v>100840</v>
      </c>
      <c r="D38">
        <v>2</v>
      </c>
      <c r="E38">
        <f t="shared" si="1"/>
        <v>3.72</v>
      </c>
      <c r="F38">
        <f t="shared" si="2"/>
        <v>100.84</v>
      </c>
      <c r="G38">
        <v>2</v>
      </c>
      <c r="H38">
        <f t="shared" si="0"/>
        <v>50.42</v>
      </c>
      <c r="I38">
        <f t="shared" si="3"/>
        <v>1.86</v>
      </c>
      <c r="M38" t="s">
        <v>17</v>
      </c>
      <c r="N38">
        <v>1.1075226785589876</v>
      </c>
      <c r="O38">
        <v>8.7870992468237888E-2</v>
      </c>
      <c r="P38">
        <v>12.603962325329556</v>
      </c>
      <c r="Q38">
        <v>4.4796659775062448E-31</v>
      </c>
      <c r="R38">
        <v>0.93479617082672695</v>
      </c>
      <c r="S38">
        <v>1.2802491862912482</v>
      </c>
      <c r="T38">
        <v>0.93479617082672695</v>
      </c>
      <c r="U38">
        <v>1.2802491862912482</v>
      </c>
    </row>
    <row r="39" spans="1:21" x14ac:dyDescent="0.25">
      <c r="A39" t="s">
        <v>79</v>
      </c>
      <c r="B39">
        <v>11522</v>
      </c>
      <c r="C39">
        <v>624605</v>
      </c>
      <c r="D39">
        <v>3</v>
      </c>
      <c r="E39">
        <f t="shared" si="1"/>
        <v>11.522</v>
      </c>
      <c r="F39">
        <f t="shared" si="2"/>
        <v>624.60500000000002</v>
      </c>
      <c r="G39">
        <v>3</v>
      </c>
      <c r="H39">
        <f t="shared" si="0"/>
        <v>208.20166666666665</v>
      </c>
      <c r="I39">
        <f t="shared" si="3"/>
        <v>3.8406666666666665</v>
      </c>
      <c r="M39" t="s">
        <v>77</v>
      </c>
      <c r="N39">
        <v>-6.2124359400251059E-2</v>
      </c>
      <c r="O39">
        <v>1.8332994061659835E-2</v>
      </c>
      <c r="P39">
        <v>-3.3886641315273756</v>
      </c>
      <c r="Q39">
        <v>7.6931487360705215E-4</v>
      </c>
      <c r="R39">
        <v>-9.8161212423066108E-2</v>
      </c>
      <c r="S39">
        <v>-2.6087506377436016E-2</v>
      </c>
      <c r="T39">
        <v>-9.8161212423066108E-2</v>
      </c>
      <c r="U39">
        <v>-2.6087506377436016E-2</v>
      </c>
    </row>
    <row r="40" spans="1:21" ht="15.75" thickBot="1" x14ac:dyDescent="0.3">
      <c r="A40" t="s">
        <v>79</v>
      </c>
      <c r="B40">
        <v>8211</v>
      </c>
      <c r="C40">
        <v>1009458</v>
      </c>
      <c r="D40">
        <v>4</v>
      </c>
      <c r="E40">
        <f t="shared" si="1"/>
        <v>8.2110000000000003</v>
      </c>
      <c r="F40">
        <f t="shared" si="2"/>
        <v>1009.458</v>
      </c>
      <c r="G40">
        <v>4</v>
      </c>
      <c r="H40">
        <f t="shared" si="0"/>
        <v>252.36449999999999</v>
      </c>
      <c r="I40">
        <f t="shared" si="3"/>
        <v>2.0527500000000001</v>
      </c>
      <c r="M40" s="1" t="s">
        <v>78</v>
      </c>
      <c r="N40" s="1">
        <v>8.7778791147680151E-3</v>
      </c>
      <c r="O40" s="1">
        <v>5.348999276710277E-4</v>
      </c>
      <c r="P40" s="1">
        <v>16.410320249971235</v>
      </c>
      <c r="Q40" s="1">
        <v>5.0323225245273282E-47</v>
      </c>
      <c r="R40" s="1">
        <v>7.7264354711076627E-3</v>
      </c>
      <c r="S40" s="1">
        <v>9.8293227584283667E-3</v>
      </c>
      <c r="T40" s="1">
        <v>7.7264354711076627E-3</v>
      </c>
      <c r="U40" s="1">
        <v>9.8293227584283667E-3</v>
      </c>
    </row>
    <row r="41" spans="1:21" x14ac:dyDescent="0.25">
      <c r="A41" t="s">
        <v>79</v>
      </c>
      <c r="B41">
        <v>5939</v>
      </c>
      <c r="C41">
        <v>260660</v>
      </c>
      <c r="D41">
        <v>5</v>
      </c>
      <c r="E41">
        <f t="shared" si="1"/>
        <v>5.9390000000000001</v>
      </c>
      <c r="F41">
        <f t="shared" si="2"/>
        <v>260.66000000000003</v>
      </c>
      <c r="G41">
        <v>5</v>
      </c>
      <c r="H41">
        <f t="shared" si="0"/>
        <v>52.131999999999998</v>
      </c>
      <c r="I41">
        <f t="shared" si="3"/>
        <v>1.1878</v>
      </c>
    </row>
    <row r="42" spans="1:21" x14ac:dyDescent="0.25">
      <c r="A42" t="s">
        <v>79</v>
      </c>
      <c r="B42">
        <v>6780</v>
      </c>
      <c r="C42">
        <v>334756</v>
      </c>
      <c r="D42">
        <v>6</v>
      </c>
      <c r="E42">
        <f t="shared" si="1"/>
        <v>6.78</v>
      </c>
      <c r="F42">
        <f t="shared" si="2"/>
        <v>334.75599999999997</v>
      </c>
      <c r="G42">
        <v>6</v>
      </c>
      <c r="H42">
        <f t="shared" si="0"/>
        <v>55.792666666666662</v>
      </c>
      <c r="I42">
        <f t="shared" si="3"/>
        <v>1.1299999999999999</v>
      </c>
    </row>
    <row r="43" spans="1:21" x14ac:dyDescent="0.25">
      <c r="A43" t="s">
        <v>79</v>
      </c>
      <c r="B43">
        <v>5202</v>
      </c>
      <c r="C43">
        <v>116733</v>
      </c>
      <c r="D43">
        <v>5</v>
      </c>
      <c r="E43">
        <f t="shared" si="1"/>
        <v>5.202</v>
      </c>
      <c r="F43">
        <f t="shared" si="2"/>
        <v>116.733</v>
      </c>
      <c r="G43">
        <v>5</v>
      </c>
      <c r="H43">
        <f t="shared" si="0"/>
        <v>23.346599999999999</v>
      </c>
      <c r="I43">
        <f t="shared" si="3"/>
        <v>1.0404</v>
      </c>
    </row>
    <row r="44" spans="1:21" x14ac:dyDescent="0.25">
      <c r="A44" t="s">
        <v>79</v>
      </c>
      <c r="B44">
        <v>2060</v>
      </c>
      <c r="C44">
        <v>153756</v>
      </c>
      <c r="D44">
        <v>1</v>
      </c>
      <c r="E44">
        <f t="shared" si="1"/>
        <v>2.06</v>
      </c>
      <c r="F44">
        <f t="shared" si="2"/>
        <v>153.756</v>
      </c>
      <c r="G44">
        <v>1</v>
      </c>
      <c r="H44">
        <f t="shared" si="0"/>
        <v>153.756</v>
      </c>
      <c r="I44">
        <f t="shared" si="3"/>
        <v>2.06</v>
      </c>
      <c r="M44" t="s">
        <v>30</v>
      </c>
    </row>
    <row r="45" spans="1:21" ht="15.75" thickBot="1" x14ac:dyDescent="0.3">
      <c r="A45" t="s">
        <v>79</v>
      </c>
      <c r="B45">
        <v>5460</v>
      </c>
      <c r="C45">
        <v>182400</v>
      </c>
      <c r="D45">
        <v>3</v>
      </c>
      <c r="E45">
        <f t="shared" si="1"/>
        <v>5.46</v>
      </c>
      <c r="F45">
        <f t="shared" si="2"/>
        <v>182.4</v>
      </c>
      <c r="G45">
        <v>3</v>
      </c>
      <c r="H45">
        <f t="shared" si="0"/>
        <v>60.8</v>
      </c>
      <c r="I45">
        <f t="shared" si="3"/>
        <v>1.82</v>
      </c>
    </row>
    <row r="46" spans="1:21" x14ac:dyDescent="0.25">
      <c r="A46" t="s">
        <v>79</v>
      </c>
      <c r="B46">
        <v>6577</v>
      </c>
      <c r="C46">
        <v>548363</v>
      </c>
      <c r="D46">
        <v>3</v>
      </c>
      <c r="E46">
        <f t="shared" si="1"/>
        <v>6.577</v>
      </c>
      <c r="F46">
        <f t="shared" si="2"/>
        <v>548.36300000000006</v>
      </c>
      <c r="G46">
        <v>3</v>
      </c>
      <c r="H46">
        <f t="shared" si="0"/>
        <v>182.78766666666667</v>
      </c>
      <c r="I46">
        <f t="shared" si="3"/>
        <v>2.1923333333333335</v>
      </c>
      <c r="M46" s="2" t="s">
        <v>31</v>
      </c>
      <c r="N46" s="2" t="s">
        <v>84</v>
      </c>
      <c r="O46" s="2" t="s">
        <v>33</v>
      </c>
    </row>
    <row r="47" spans="1:21" x14ac:dyDescent="0.25">
      <c r="A47" t="s">
        <v>79</v>
      </c>
      <c r="B47">
        <v>8041.4</v>
      </c>
      <c r="C47">
        <v>936998</v>
      </c>
      <c r="D47">
        <v>6</v>
      </c>
      <c r="E47">
        <f t="shared" si="1"/>
        <v>8.0413999999999994</v>
      </c>
      <c r="F47">
        <f t="shared" si="2"/>
        <v>936.99800000000005</v>
      </c>
      <c r="G47">
        <v>6</v>
      </c>
      <c r="H47">
        <f t="shared" si="0"/>
        <v>156.16633333333334</v>
      </c>
      <c r="I47">
        <f t="shared" si="3"/>
        <v>1.3402333333333334</v>
      </c>
      <c r="M47">
        <v>1</v>
      </c>
      <c r="N47">
        <v>1.4855087082437195</v>
      </c>
      <c r="O47">
        <v>0.70415795842294715</v>
      </c>
    </row>
    <row r="48" spans="1:21" x14ac:dyDescent="0.25">
      <c r="A48" t="s">
        <v>79</v>
      </c>
      <c r="B48">
        <v>6360</v>
      </c>
      <c r="C48">
        <v>341973</v>
      </c>
      <c r="D48">
        <v>4</v>
      </c>
      <c r="E48">
        <f t="shared" si="1"/>
        <v>6.36</v>
      </c>
      <c r="F48">
        <f t="shared" si="2"/>
        <v>341.97300000000001</v>
      </c>
      <c r="G48">
        <v>4</v>
      </c>
      <c r="H48">
        <f t="shared" si="0"/>
        <v>85.493250000000003</v>
      </c>
      <c r="I48">
        <f t="shared" si="3"/>
        <v>1.59</v>
      </c>
      <c r="M48">
        <v>2</v>
      </c>
      <c r="N48">
        <v>1.3934949389677569</v>
      </c>
      <c r="O48">
        <v>0.82975506103224328</v>
      </c>
    </row>
    <row r="49" spans="1:15" x14ac:dyDescent="0.25">
      <c r="A49" t="s">
        <v>79</v>
      </c>
      <c r="B49">
        <v>5524.8</v>
      </c>
      <c r="C49">
        <v>177940</v>
      </c>
      <c r="D49">
        <v>3</v>
      </c>
      <c r="E49">
        <f t="shared" si="1"/>
        <v>5.5247999999999999</v>
      </c>
      <c r="F49">
        <f t="shared" si="2"/>
        <v>177.94</v>
      </c>
      <c r="G49">
        <v>3</v>
      </c>
      <c r="H49">
        <f t="shared" si="0"/>
        <v>59.313333333333333</v>
      </c>
      <c r="I49">
        <f t="shared" si="3"/>
        <v>1.8416000000000001</v>
      </c>
      <c r="M49">
        <v>3</v>
      </c>
      <c r="N49">
        <v>3.2784830337103847</v>
      </c>
      <c r="O49">
        <v>-0.98273303371038478</v>
      </c>
    </row>
    <row r="50" spans="1:15" x14ac:dyDescent="0.25">
      <c r="A50" t="s">
        <v>79</v>
      </c>
      <c r="B50">
        <v>1421</v>
      </c>
      <c r="C50">
        <v>56600</v>
      </c>
      <c r="D50">
        <v>1</v>
      </c>
      <c r="E50">
        <f t="shared" si="1"/>
        <v>1.421</v>
      </c>
      <c r="F50">
        <f t="shared" si="2"/>
        <v>56.6</v>
      </c>
      <c r="G50">
        <v>1</v>
      </c>
      <c r="H50">
        <f t="shared" si="0"/>
        <v>56.6</v>
      </c>
      <c r="I50">
        <f t="shared" si="3"/>
        <v>1.421</v>
      </c>
      <c r="M50">
        <v>4</v>
      </c>
      <c r="N50">
        <v>1.5337694876167138</v>
      </c>
      <c r="O50">
        <v>1.2305123832860865E-3</v>
      </c>
    </row>
    <row r="51" spans="1:15" x14ac:dyDescent="0.25">
      <c r="A51" t="s">
        <v>79</v>
      </c>
      <c r="B51">
        <v>4283</v>
      </c>
      <c r="C51">
        <v>237305</v>
      </c>
      <c r="D51">
        <v>3</v>
      </c>
      <c r="E51">
        <f t="shared" si="1"/>
        <v>4.2830000000000004</v>
      </c>
      <c r="F51">
        <f t="shared" si="2"/>
        <v>237.30500000000001</v>
      </c>
      <c r="G51">
        <v>3</v>
      </c>
      <c r="H51">
        <f t="shared" si="0"/>
        <v>79.101666666666674</v>
      </c>
      <c r="I51">
        <f t="shared" si="3"/>
        <v>1.4276666666666666</v>
      </c>
      <c r="M51">
        <v>5</v>
      </c>
      <c r="N51">
        <v>2.3063329561505665</v>
      </c>
      <c r="O51">
        <v>-0.76833295615056652</v>
      </c>
    </row>
    <row r="52" spans="1:15" x14ac:dyDescent="0.25">
      <c r="A52" t="s">
        <v>79</v>
      </c>
      <c r="B52">
        <v>6292</v>
      </c>
      <c r="C52">
        <v>206200</v>
      </c>
      <c r="D52">
        <v>4</v>
      </c>
      <c r="E52">
        <f t="shared" si="1"/>
        <v>6.2919999999999998</v>
      </c>
      <c r="F52">
        <f t="shared" si="2"/>
        <v>206.2</v>
      </c>
      <c r="G52">
        <v>4</v>
      </c>
      <c r="H52">
        <f t="shared" si="0"/>
        <v>51.55</v>
      </c>
      <c r="I52">
        <f t="shared" si="3"/>
        <v>1.573</v>
      </c>
      <c r="M52">
        <v>6</v>
      </c>
      <c r="N52">
        <v>2.2700045545981005</v>
      </c>
      <c r="O52">
        <v>-0.65560455459810041</v>
      </c>
    </row>
    <row r="53" spans="1:15" x14ac:dyDescent="0.25">
      <c r="A53" t="s">
        <v>79</v>
      </c>
      <c r="B53">
        <v>6776</v>
      </c>
      <c r="C53">
        <v>338081</v>
      </c>
      <c r="D53">
        <v>4</v>
      </c>
      <c r="E53">
        <f t="shared" si="1"/>
        <v>6.7759999999999998</v>
      </c>
      <c r="F53">
        <f t="shared" si="2"/>
        <v>338.08100000000002</v>
      </c>
      <c r="G53">
        <v>4</v>
      </c>
      <c r="H53">
        <f t="shared" si="0"/>
        <v>84.520250000000004</v>
      </c>
      <c r="I53">
        <f t="shared" si="3"/>
        <v>1.694</v>
      </c>
      <c r="M53">
        <v>7</v>
      </c>
      <c r="N53">
        <v>2.16271368701429</v>
      </c>
      <c r="O53">
        <v>-3.8713687014289899E-2</v>
      </c>
    </row>
    <row r="54" spans="1:15" x14ac:dyDescent="0.25">
      <c r="A54" t="s">
        <v>79</v>
      </c>
      <c r="B54">
        <v>4755</v>
      </c>
      <c r="C54">
        <v>226600</v>
      </c>
      <c r="D54">
        <v>4</v>
      </c>
      <c r="E54">
        <f t="shared" si="1"/>
        <v>4.7549999999999999</v>
      </c>
      <c r="F54">
        <f t="shared" si="2"/>
        <v>226.6</v>
      </c>
      <c r="G54">
        <v>4</v>
      </c>
      <c r="H54">
        <f t="shared" si="0"/>
        <v>56.65</v>
      </c>
      <c r="I54">
        <f t="shared" si="3"/>
        <v>1.18875</v>
      </c>
      <c r="M54">
        <v>8</v>
      </c>
      <c r="N54">
        <v>2.1171711457550515</v>
      </c>
      <c r="O54">
        <v>-4.9971145755051793E-2</v>
      </c>
    </row>
    <row r="55" spans="1:15" x14ac:dyDescent="0.25">
      <c r="A55" t="s">
        <v>79</v>
      </c>
      <c r="B55">
        <v>8835</v>
      </c>
      <c r="C55">
        <v>351450</v>
      </c>
      <c r="D55">
        <v>6</v>
      </c>
      <c r="E55">
        <f t="shared" si="1"/>
        <v>8.8350000000000009</v>
      </c>
      <c r="F55">
        <f t="shared" si="2"/>
        <v>351.45</v>
      </c>
      <c r="G55">
        <v>6</v>
      </c>
      <c r="H55">
        <f t="shared" si="0"/>
        <v>58.575000000000003</v>
      </c>
      <c r="I55">
        <f t="shared" si="3"/>
        <v>1.4724999999999999</v>
      </c>
      <c r="M55">
        <v>9</v>
      </c>
      <c r="N55">
        <v>3.3797399096941976</v>
      </c>
      <c r="O55">
        <v>0.53659342363913609</v>
      </c>
    </row>
    <row r="56" spans="1:15" x14ac:dyDescent="0.25">
      <c r="A56" t="s">
        <v>79</v>
      </c>
      <c r="B56">
        <v>13265</v>
      </c>
      <c r="C56">
        <v>469122</v>
      </c>
      <c r="D56">
        <v>6</v>
      </c>
      <c r="E56">
        <f t="shared" si="1"/>
        <v>13.265000000000001</v>
      </c>
      <c r="F56">
        <f t="shared" si="2"/>
        <v>469.12200000000001</v>
      </c>
      <c r="G56">
        <v>6</v>
      </c>
      <c r="H56">
        <f t="shared" si="0"/>
        <v>78.186999999999998</v>
      </c>
      <c r="I56">
        <f t="shared" si="3"/>
        <v>2.2108333333333334</v>
      </c>
      <c r="M56">
        <v>10</v>
      </c>
      <c r="N56">
        <v>1.3645787936392653</v>
      </c>
      <c r="O56">
        <v>-2.3245460305931998E-2</v>
      </c>
    </row>
    <row r="57" spans="1:15" x14ac:dyDescent="0.25">
      <c r="A57" t="s">
        <v>79</v>
      </c>
      <c r="B57">
        <v>5201</v>
      </c>
      <c r="C57">
        <v>198450</v>
      </c>
      <c r="D57">
        <v>4</v>
      </c>
      <c r="E57">
        <f t="shared" si="1"/>
        <v>5.2009999999999996</v>
      </c>
      <c r="F57">
        <f t="shared" si="2"/>
        <v>198.45</v>
      </c>
      <c r="G57">
        <v>4</v>
      </c>
      <c r="H57">
        <f t="shared" si="0"/>
        <v>49.612499999999997</v>
      </c>
      <c r="I57">
        <f t="shared" si="3"/>
        <v>1.3002499999999999</v>
      </c>
      <c r="M57">
        <v>11</v>
      </c>
      <c r="N57">
        <v>1.3623564584418975</v>
      </c>
      <c r="O57">
        <v>1.3149292558438166</v>
      </c>
    </row>
    <row r="58" spans="1:15" x14ac:dyDescent="0.25">
      <c r="A58" t="s">
        <v>79</v>
      </c>
      <c r="B58">
        <v>9339</v>
      </c>
      <c r="C58">
        <v>184300</v>
      </c>
      <c r="D58">
        <v>4</v>
      </c>
      <c r="E58">
        <f t="shared" si="1"/>
        <v>9.3390000000000004</v>
      </c>
      <c r="F58">
        <f t="shared" si="2"/>
        <v>184.3</v>
      </c>
      <c r="G58">
        <v>4</v>
      </c>
      <c r="H58">
        <f t="shared" si="0"/>
        <v>46.075000000000003</v>
      </c>
      <c r="I58">
        <f t="shared" si="3"/>
        <v>2.3347500000000001</v>
      </c>
      <c r="M58">
        <v>12</v>
      </c>
      <c r="N58">
        <v>2.7199092796514583</v>
      </c>
      <c r="O58">
        <v>0.4205907203485415</v>
      </c>
    </row>
    <row r="59" spans="1:15" x14ac:dyDescent="0.25">
      <c r="A59" t="s">
        <v>79</v>
      </c>
      <c r="B59">
        <v>11856.5</v>
      </c>
      <c r="C59">
        <v>649920</v>
      </c>
      <c r="D59">
        <v>4</v>
      </c>
      <c r="E59">
        <f t="shared" si="1"/>
        <v>11.8565</v>
      </c>
      <c r="F59">
        <f t="shared" si="2"/>
        <v>649.91999999999996</v>
      </c>
      <c r="G59">
        <v>4</v>
      </c>
      <c r="H59">
        <f t="shared" si="0"/>
        <v>162.47999999999999</v>
      </c>
      <c r="I59">
        <f t="shared" si="3"/>
        <v>2.9641250000000001</v>
      </c>
      <c r="M59">
        <v>13</v>
      </c>
      <c r="N59">
        <v>2.4199318787143369</v>
      </c>
      <c r="O59">
        <v>1.159568121285663</v>
      </c>
    </row>
    <row r="60" spans="1:15" x14ac:dyDescent="0.25">
      <c r="A60" t="s">
        <v>79</v>
      </c>
      <c r="B60">
        <v>8978.5</v>
      </c>
      <c r="C60">
        <v>281593</v>
      </c>
      <c r="D60">
        <v>4</v>
      </c>
      <c r="E60">
        <f t="shared" si="1"/>
        <v>8.9785000000000004</v>
      </c>
      <c r="F60">
        <f t="shared" si="2"/>
        <v>281.59300000000002</v>
      </c>
      <c r="G60">
        <v>4</v>
      </c>
      <c r="H60">
        <f t="shared" si="0"/>
        <v>70.398250000000004</v>
      </c>
      <c r="I60">
        <f t="shared" si="3"/>
        <v>2.2446250000000001</v>
      </c>
      <c r="M60">
        <v>14</v>
      </c>
      <c r="N60">
        <v>1.4466391106875278</v>
      </c>
      <c r="O60">
        <v>0.22819422264580536</v>
      </c>
    </row>
    <row r="61" spans="1:15" x14ac:dyDescent="0.25">
      <c r="A61" t="s">
        <v>79</v>
      </c>
      <c r="B61">
        <v>9376.5</v>
      </c>
      <c r="C61">
        <v>454945</v>
      </c>
      <c r="D61">
        <v>3</v>
      </c>
      <c r="E61">
        <f t="shared" si="1"/>
        <v>9.3765000000000001</v>
      </c>
      <c r="F61">
        <f t="shared" si="2"/>
        <v>454.94499999999999</v>
      </c>
      <c r="G61">
        <v>3</v>
      </c>
      <c r="H61">
        <f t="shared" si="0"/>
        <v>151.64833333333334</v>
      </c>
      <c r="I61">
        <f t="shared" si="3"/>
        <v>3.1255000000000002</v>
      </c>
      <c r="M61">
        <v>15</v>
      </c>
      <c r="N61">
        <v>1.4502571286641439</v>
      </c>
      <c r="O61">
        <v>1.2137428713358562</v>
      </c>
    </row>
    <row r="62" spans="1:15" x14ac:dyDescent="0.25">
      <c r="A62" t="s">
        <v>79</v>
      </c>
      <c r="B62">
        <v>4869</v>
      </c>
      <c r="C62">
        <v>322476</v>
      </c>
      <c r="D62">
        <v>2</v>
      </c>
      <c r="E62">
        <f t="shared" si="1"/>
        <v>4.8689999999999998</v>
      </c>
      <c r="F62">
        <f t="shared" si="2"/>
        <v>322.476</v>
      </c>
      <c r="G62">
        <v>2</v>
      </c>
      <c r="H62">
        <f t="shared" si="0"/>
        <v>161.238</v>
      </c>
      <c r="I62">
        <f t="shared" si="3"/>
        <v>2.4344999999999999</v>
      </c>
      <c r="M62">
        <v>16</v>
      </c>
      <c r="N62">
        <v>2.032056350569341</v>
      </c>
      <c r="O62">
        <v>-1.1087230172360076</v>
      </c>
    </row>
    <row r="63" spans="1:15" x14ac:dyDescent="0.25">
      <c r="A63" t="s">
        <v>79</v>
      </c>
      <c r="B63">
        <v>2372</v>
      </c>
      <c r="C63">
        <v>78846</v>
      </c>
      <c r="D63">
        <v>1</v>
      </c>
      <c r="E63">
        <f t="shared" si="1"/>
        <v>2.3719999999999999</v>
      </c>
      <c r="F63">
        <f t="shared" si="2"/>
        <v>78.846000000000004</v>
      </c>
      <c r="G63">
        <v>1</v>
      </c>
      <c r="H63">
        <f t="shared" si="0"/>
        <v>78.846000000000004</v>
      </c>
      <c r="I63">
        <f t="shared" si="3"/>
        <v>2.3719999999999999</v>
      </c>
      <c r="M63">
        <v>17</v>
      </c>
      <c r="N63">
        <v>1.2426109292302296</v>
      </c>
      <c r="O63">
        <v>2.9183890707697699</v>
      </c>
    </row>
    <row r="64" spans="1:15" x14ac:dyDescent="0.25">
      <c r="A64" t="s">
        <v>79</v>
      </c>
      <c r="B64">
        <v>9308</v>
      </c>
      <c r="C64">
        <v>257300</v>
      </c>
      <c r="D64">
        <v>7</v>
      </c>
      <c r="E64">
        <f t="shared" si="1"/>
        <v>9.3079999999999998</v>
      </c>
      <c r="F64">
        <f t="shared" si="2"/>
        <v>257.3</v>
      </c>
      <c r="G64">
        <v>7</v>
      </c>
      <c r="H64">
        <f t="shared" si="0"/>
        <v>36.757142857142853</v>
      </c>
      <c r="I64">
        <f t="shared" si="3"/>
        <v>1.3297142857142858</v>
      </c>
      <c r="M64">
        <v>18</v>
      </c>
      <c r="N64">
        <v>1.0350392729673115</v>
      </c>
      <c r="O64">
        <v>1.3432107270326885</v>
      </c>
    </row>
    <row r="65" spans="1:15" x14ac:dyDescent="0.25">
      <c r="A65" t="s">
        <v>79</v>
      </c>
      <c r="B65">
        <v>9179</v>
      </c>
      <c r="C65">
        <v>190900</v>
      </c>
      <c r="D65">
        <v>3</v>
      </c>
      <c r="E65">
        <f t="shared" si="1"/>
        <v>9.1790000000000003</v>
      </c>
      <c r="F65">
        <f t="shared" si="2"/>
        <v>190.9</v>
      </c>
      <c r="G65">
        <v>3</v>
      </c>
      <c r="H65">
        <f t="shared" si="0"/>
        <v>63.633333333333333</v>
      </c>
      <c r="I65">
        <f t="shared" si="3"/>
        <v>3.0596666666666663</v>
      </c>
      <c r="M65">
        <v>19</v>
      </c>
      <c r="N65">
        <v>2.5572701923986645</v>
      </c>
      <c r="O65">
        <v>-0.26127019239866467</v>
      </c>
    </row>
    <row r="66" spans="1:15" x14ac:dyDescent="0.25">
      <c r="A66" t="s">
        <v>79</v>
      </c>
      <c r="B66">
        <v>13005</v>
      </c>
      <c r="C66">
        <v>869575</v>
      </c>
      <c r="D66">
        <v>6</v>
      </c>
      <c r="E66">
        <f t="shared" si="1"/>
        <v>13.005000000000001</v>
      </c>
      <c r="F66">
        <f t="shared" si="2"/>
        <v>869.57500000000005</v>
      </c>
      <c r="G66">
        <v>6</v>
      </c>
      <c r="H66">
        <f t="shared" ref="H66:H129" si="4">C66/D66/1000</f>
        <v>144.92916666666665</v>
      </c>
      <c r="I66">
        <f t="shared" si="3"/>
        <v>2.1675</v>
      </c>
      <c r="M66">
        <v>20</v>
      </c>
      <c r="N66">
        <v>1.4667365166676012</v>
      </c>
      <c r="O66">
        <v>0.5082634833323989</v>
      </c>
    </row>
    <row r="67" spans="1:15" x14ac:dyDescent="0.25">
      <c r="A67" t="s">
        <v>79</v>
      </c>
      <c r="B67">
        <v>5051</v>
      </c>
      <c r="C67">
        <v>260521</v>
      </c>
      <c r="D67">
        <v>3</v>
      </c>
      <c r="E67">
        <f t="shared" ref="E67:E130" si="5">B67/1000</f>
        <v>5.0510000000000002</v>
      </c>
      <c r="F67">
        <f t="shared" ref="F67:F130" si="6">C67/1000</f>
        <v>260.52100000000002</v>
      </c>
      <c r="G67">
        <v>3</v>
      </c>
      <c r="H67">
        <f t="shared" si="4"/>
        <v>86.840333333333334</v>
      </c>
      <c r="I67">
        <f t="shared" ref="I67:I130" si="7">B67/D67/1000</f>
        <v>1.6836666666666666</v>
      </c>
      <c r="M67">
        <v>21</v>
      </c>
      <c r="N67">
        <v>1.241658460544798</v>
      </c>
      <c r="O67">
        <v>0.34314153945520198</v>
      </c>
    </row>
    <row r="68" spans="1:15" x14ac:dyDescent="0.25">
      <c r="A68" t="s">
        <v>79</v>
      </c>
      <c r="B68">
        <v>4718</v>
      </c>
      <c r="C68">
        <v>114000</v>
      </c>
      <c r="D68">
        <v>2</v>
      </c>
      <c r="E68">
        <f t="shared" si="5"/>
        <v>4.718</v>
      </c>
      <c r="F68">
        <f t="shared" si="6"/>
        <v>114</v>
      </c>
      <c r="G68">
        <v>2</v>
      </c>
      <c r="H68">
        <f t="shared" si="4"/>
        <v>57</v>
      </c>
      <c r="I68">
        <f t="shared" si="7"/>
        <v>2.359</v>
      </c>
      <c r="M68">
        <v>22</v>
      </c>
      <c r="N68">
        <v>1.6817381958543582</v>
      </c>
      <c r="O68">
        <v>0.37559513747897544</v>
      </c>
    </row>
    <row r="69" spans="1:15" x14ac:dyDescent="0.25">
      <c r="A69" t="s">
        <v>79</v>
      </c>
      <c r="B69">
        <v>9156</v>
      </c>
      <c r="C69">
        <v>410000</v>
      </c>
      <c r="D69">
        <v>7</v>
      </c>
      <c r="E69">
        <f t="shared" si="5"/>
        <v>9.1560000000000006</v>
      </c>
      <c r="F69">
        <f t="shared" si="6"/>
        <v>410</v>
      </c>
      <c r="G69">
        <v>7</v>
      </c>
      <c r="H69">
        <f t="shared" si="4"/>
        <v>58.571428571428569</v>
      </c>
      <c r="I69">
        <f t="shared" si="7"/>
        <v>1.3080000000000001</v>
      </c>
      <c r="M69">
        <v>23</v>
      </c>
      <c r="N69">
        <v>1.5088340760660299</v>
      </c>
      <c r="O69">
        <v>0.81366592393396986</v>
      </c>
    </row>
    <row r="70" spans="1:15" x14ac:dyDescent="0.25">
      <c r="A70" t="s">
        <v>79</v>
      </c>
      <c r="B70">
        <v>3800</v>
      </c>
      <c r="C70">
        <v>269413</v>
      </c>
      <c r="D70">
        <v>2</v>
      </c>
      <c r="E70">
        <f t="shared" si="5"/>
        <v>3.8</v>
      </c>
      <c r="F70">
        <f t="shared" si="6"/>
        <v>269.41300000000001</v>
      </c>
      <c r="G70">
        <v>2</v>
      </c>
      <c r="H70">
        <f t="shared" si="4"/>
        <v>134.70650000000001</v>
      </c>
      <c r="I70">
        <f t="shared" si="7"/>
        <v>1.9</v>
      </c>
      <c r="M70">
        <v>24</v>
      </c>
      <c r="N70">
        <v>1.3109005310711273</v>
      </c>
      <c r="O70">
        <v>0.69252804035744386</v>
      </c>
    </row>
    <row r="71" spans="1:15" x14ac:dyDescent="0.25">
      <c r="A71" t="s">
        <v>79</v>
      </c>
      <c r="B71">
        <v>4384</v>
      </c>
      <c r="C71">
        <v>831850</v>
      </c>
      <c r="D71">
        <v>4</v>
      </c>
      <c r="E71">
        <f t="shared" si="5"/>
        <v>4.3840000000000003</v>
      </c>
      <c r="F71">
        <f t="shared" si="6"/>
        <v>831.85</v>
      </c>
      <c r="G71">
        <v>4</v>
      </c>
      <c r="H71">
        <f t="shared" si="4"/>
        <v>207.96250000000001</v>
      </c>
      <c r="I71">
        <f t="shared" si="7"/>
        <v>1.0960000000000001</v>
      </c>
      <c r="M71">
        <v>25</v>
      </c>
      <c r="N71">
        <v>1.3944758669588322</v>
      </c>
      <c r="O71">
        <v>0.61752413304116782</v>
      </c>
    </row>
    <row r="72" spans="1:15" x14ac:dyDescent="0.25">
      <c r="A72" t="s">
        <v>79</v>
      </c>
      <c r="B72">
        <v>5500</v>
      </c>
      <c r="C72">
        <v>706920</v>
      </c>
      <c r="D72">
        <v>5</v>
      </c>
      <c r="E72">
        <f t="shared" si="5"/>
        <v>5.5</v>
      </c>
      <c r="F72">
        <f t="shared" si="6"/>
        <v>706.92</v>
      </c>
      <c r="G72">
        <v>5</v>
      </c>
      <c r="H72">
        <f t="shared" si="4"/>
        <v>141.38399999999999</v>
      </c>
      <c r="I72">
        <f t="shared" si="7"/>
        <v>1.1000000000000001</v>
      </c>
      <c r="M72">
        <v>26</v>
      </c>
      <c r="N72">
        <v>1.3176694247046121</v>
      </c>
      <c r="O72">
        <v>0.51858057529538781</v>
      </c>
    </row>
    <row r="73" spans="1:15" x14ac:dyDescent="0.25">
      <c r="A73" t="s">
        <v>79</v>
      </c>
      <c r="B73">
        <v>2160</v>
      </c>
      <c r="C73">
        <v>182243</v>
      </c>
      <c r="D73">
        <v>1</v>
      </c>
      <c r="E73">
        <f t="shared" si="5"/>
        <v>2.16</v>
      </c>
      <c r="F73">
        <f t="shared" si="6"/>
        <v>182.24299999999999</v>
      </c>
      <c r="G73">
        <v>1</v>
      </c>
      <c r="H73">
        <f t="shared" si="4"/>
        <v>182.24299999999999</v>
      </c>
      <c r="I73">
        <f t="shared" si="7"/>
        <v>2.16</v>
      </c>
      <c r="M73">
        <v>27</v>
      </c>
      <c r="N73">
        <v>2.5510163364747251</v>
      </c>
      <c r="O73">
        <v>-7.0163364747251045E-3</v>
      </c>
    </row>
    <row r="74" spans="1:15" x14ac:dyDescent="0.25">
      <c r="A74" t="s">
        <v>79</v>
      </c>
      <c r="B74">
        <v>3630</v>
      </c>
      <c r="C74">
        <v>125000</v>
      </c>
      <c r="D74">
        <v>2</v>
      </c>
      <c r="E74">
        <f t="shared" si="5"/>
        <v>3.63</v>
      </c>
      <c r="F74">
        <f t="shared" si="6"/>
        <v>125</v>
      </c>
      <c r="G74">
        <v>2</v>
      </c>
      <c r="H74">
        <f t="shared" si="4"/>
        <v>62.5</v>
      </c>
      <c r="I74">
        <f t="shared" si="7"/>
        <v>1.8149999999999999</v>
      </c>
      <c r="M74">
        <v>28</v>
      </c>
      <c r="N74">
        <v>1.6537053418121599</v>
      </c>
      <c r="O74">
        <v>0.72029465818784022</v>
      </c>
    </row>
    <row r="75" spans="1:15" x14ac:dyDescent="0.25">
      <c r="A75" t="s">
        <v>79</v>
      </c>
      <c r="B75">
        <v>4226</v>
      </c>
      <c r="C75">
        <v>319860</v>
      </c>
      <c r="D75">
        <v>2</v>
      </c>
      <c r="E75">
        <f t="shared" si="5"/>
        <v>4.226</v>
      </c>
      <c r="F75">
        <f t="shared" si="6"/>
        <v>319.86</v>
      </c>
      <c r="G75">
        <v>2</v>
      </c>
      <c r="H75">
        <f t="shared" si="4"/>
        <v>159.93</v>
      </c>
      <c r="I75">
        <f t="shared" si="7"/>
        <v>2.113</v>
      </c>
      <c r="M75">
        <v>29</v>
      </c>
      <c r="N75">
        <v>2.7444358227341188</v>
      </c>
      <c r="O75">
        <v>1.9435641772658809</v>
      </c>
    </row>
    <row r="76" spans="1:15" x14ac:dyDescent="0.25">
      <c r="A76" t="s">
        <v>79</v>
      </c>
      <c r="B76">
        <v>6722</v>
      </c>
      <c r="C76">
        <v>530182</v>
      </c>
      <c r="D76">
        <v>3</v>
      </c>
      <c r="E76">
        <f t="shared" si="5"/>
        <v>6.7220000000000004</v>
      </c>
      <c r="F76">
        <f t="shared" si="6"/>
        <v>530.18200000000002</v>
      </c>
      <c r="G76">
        <v>3</v>
      </c>
      <c r="H76">
        <f t="shared" si="4"/>
        <v>176.72733333333335</v>
      </c>
      <c r="I76">
        <f t="shared" si="7"/>
        <v>2.2406666666666664</v>
      </c>
      <c r="M76">
        <v>30</v>
      </c>
      <c r="N76">
        <v>2.4328057184706635</v>
      </c>
      <c r="O76">
        <v>-0.49647238513733027</v>
      </c>
    </row>
    <row r="77" spans="1:15" x14ac:dyDescent="0.25">
      <c r="A77" t="s">
        <v>79</v>
      </c>
      <c r="B77">
        <v>9131</v>
      </c>
      <c r="C77">
        <v>375400</v>
      </c>
      <c r="D77">
        <v>6</v>
      </c>
      <c r="E77">
        <f t="shared" si="5"/>
        <v>9.1310000000000002</v>
      </c>
      <c r="F77">
        <f t="shared" si="6"/>
        <v>375.4</v>
      </c>
      <c r="G77">
        <v>6</v>
      </c>
      <c r="H77">
        <f t="shared" si="4"/>
        <v>62.566666666666663</v>
      </c>
      <c r="I77">
        <f t="shared" si="7"/>
        <v>1.5218333333333331</v>
      </c>
      <c r="M77">
        <v>31</v>
      </c>
      <c r="N77">
        <v>1.4973394433652412</v>
      </c>
      <c r="O77">
        <v>0.35866055663475893</v>
      </c>
    </row>
    <row r="78" spans="1:15" x14ac:dyDescent="0.25">
      <c r="A78" t="s">
        <v>79</v>
      </c>
      <c r="B78">
        <v>10738</v>
      </c>
      <c r="C78">
        <v>1360968</v>
      </c>
      <c r="D78">
        <v>7</v>
      </c>
      <c r="E78">
        <f t="shared" si="5"/>
        <v>10.738</v>
      </c>
      <c r="F78">
        <f t="shared" si="6"/>
        <v>1360.9680000000001</v>
      </c>
      <c r="G78">
        <v>7</v>
      </c>
      <c r="H78">
        <f t="shared" si="4"/>
        <v>194.42400000000001</v>
      </c>
      <c r="I78">
        <f t="shared" si="7"/>
        <v>1.534</v>
      </c>
      <c r="M78">
        <v>32</v>
      </c>
      <c r="N78">
        <v>1.5823158966055315</v>
      </c>
      <c r="O78">
        <v>8.7684103394468416E-2</v>
      </c>
    </row>
    <row r="79" spans="1:15" x14ac:dyDescent="0.25">
      <c r="A79" t="s">
        <v>79</v>
      </c>
      <c r="B79">
        <v>3691</v>
      </c>
      <c r="C79">
        <v>219293</v>
      </c>
      <c r="D79">
        <v>1</v>
      </c>
      <c r="E79">
        <f t="shared" si="5"/>
        <v>3.6909999999999998</v>
      </c>
      <c r="F79">
        <f t="shared" si="6"/>
        <v>219.29300000000001</v>
      </c>
      <c r="G79">
        <v>1</v>
      </c>
      <c r="H79">
        <f t="shared" si="4"/>
        <v>219.29300000000001</v>
      </c>
      <c r="I79">
        <f t="shared" si="7"/>
        <v>3.6909999999999998</v>
      </c>
      <c r="M79">
        <v>33</v>
      </c>
      <c r="N79">
        <v>2.4650841400447048</v>
      </c>
      <c r="O79">
        <v>-0.4910841400447048</v>
      </c>
    </row>
    <row r="80" spans="1:15" x14ac:dyDescent="0.25">
      <c r="A80" t="s">
        <v>79</v>
      </c>
      <c r="B80">
        <v>14155</v>
      </c>
      <c r="C80">
        <v>450258</v>
      </c>
      <c r="D80">
        <v>6</v>
      </c>
      <c r="E80">
        <f t="shared" si="5"/>
        <v>14.154999999999999</v>
      </c>
      <c r="F80">
        <f t="shared" si="6"/>
        <v>450.25799999999998</v>
      </c>
      <c r="G80">
        <v>6</v>
      </c>
      <c r="H80">
        <f t="shared" si="4"/>
        <v>75.043000000000006</v>
      </c>
      <c r="I80">
        <f t="shared" si="7"/>
        <v>2.3591666666666664</v>
      </c>
      <c r="M80">
        <v>34</v>
      </c>
      <c r="N80">
        <v>2.4665127742713731</v>
      </c>
      <c r="O80">
        <v>-0.4195127742713729</v>
      </c>
    </row>
    <row r="81" spans="1:15" x14ac:dyDescent="0.25">
      <c r="A81" t="s">
        <v>79</v>
      </c>
      <c r="B81">
        <v>4138</v>
      </c>
      <c r="C81">
        <v>151200</v>
      </c>
      <c r="D81">
        <v>2</v>
      </c>
      <c r="E81">
        <f t="shared" si="5"/>
        <v>4.1379999999999999</v>
      </c>
      <c r="F81">
        <f t="shared" si="6"/>
        <v>151.19999999999999</v>
      </c>
      <c r="G81">
        <v>2</v>
      </c>
      <c r="H81">
        <f t="shared" si="4"/>
        <v>75.599999999999994</v>
      </c>
      <c r="I81">
        <f t="shared" si="7"/>
        <v>2.069</v>
      </c>
      <c r="M81">
        <v>35</v>
      </c>
      <c r="N81">
        <v>2.171037276484129</v>
      </c>
      <c r="O81">
        <v>0.68021272351587081</v>
      </c>
    </row>
    <row r="82" spans="1:15" x14ac:dyDescent="0.25">
      <c r="A82" t="s">
        <v>79</v>
      </c>
      <c r="B82">
        <v>11330</v>
      </c>
      <c r="C82">
        <v>395841</v>
      </c>
      <c r="D82">
        <v>5</v>
      </c>
      <c r="E82">
        <f t="shared" si="5"/>
        <v>11.33</v>
      </c>
      <c r="F82">
        <f t="shared" si="6"/>
        <v>395.84100000000001</v>
      </c>
      <c r="G82">
        <v>5</v>
      </c>
      <c r="H82">
        <f t="shared" si="4"/>
        <v>79.168199999999999</v>
      </c>
      <c r="I82">
        <f t="shared" si="7"/>
        <v>2.266</v>
      </c>
      <c r="M82">
        <v>36</v>
      </c>
      <c r="N82">
        <v>2.7897570926381854</v>
      </c>
      <c r="O82">
        <v>-1.0162570926381853</v>
      </c>
    </row>
    <row r="83" spans="1:15" x14ac:dyDescent="0.25">
      <c r="A83" t="s">
        <v>79</v>
      </c>
      <c r="B83">
        <v>4971</v>
      </c>
      <c r="C83">
        <v>241000</v>
      </c>
      <c r="D83">
        <v>4</v>
      </c>
      <c r="E83">
        <f t="shared" si="5"/>
        <v>4.9710000000000001</v>
      </c>
      <c r="F83">
        <f t="shared" si="6"/>
        <v>241</v>
      </c>
      <c r="G83">
        <v>4</v>
      </c>
      <c r="H83">
        <f t="shared" si="4"/>
        <v>60.25</v>
      </c>
      <c r="I83">
        <f t="shared" si="7"/>
        <v>1.24275</v>
      </c>
      <c r="M83">
        <v>37</v>
      </c>
      <c r="N83">
        <v>1.4258546247250887</v>
      </c>
      <c r="O83">
        <v>0.43414537527491137</v>
      </c>
    </row>
    <row r="84" spans="1:15" x14ac:dyDescent="0.25">
      <c r="A84" t="s">
        <v>79</v>
      </c>
      <c r="B84">
        <v>3046</v>
      </c>
      <c r="C84">
        <v>146800</v>
      </c>
      <c r="D84">
        <v>4</v>
      </c>
      <c r="E84">
        <f t="shared" si="5"/>
        <v>3.0459999999999998</v>
      </c>
      <c r="F84">
        <f t="shared" si="6"/>
        <v>146.80000000000001</v>
      </c>
      <c r="G84">
        <v>4</v>
      </c>
      <c r="H84">
        <f t="shared" si="4"/>
        <v>36.700000000000003</v>
      </c>
      <c r="I84">
        <f t="shared" si="7"/>
        <v>0.76149999999999995</v>
      </c>
      <c r="M84">
        <v>38</v>
      </c>
      <c r="N84">
        <v>2.7487186618514596</v>
      </c>
      <c r="O84">
        <v>1.0919480048152068</v>
      </c>
    </row>
    <row r="85" spans="1:15" x14ac:dyDescent="0.25">
      <c r="A85" t="s">
        <v>79</v>
      </c>
      <c r="B85">
        <v>3836</v>
      </c>
      <c r="C85">
        <v>203500</v>
      </c>
      <c r="D85">
        <v>4</v>
      </c>
      <c r="E85">
        <f t="shared" si="5"/>
        <v>3.8359999999999999</v>
      </c>
      <c r="F85">
        <f t="shared" si="6"/>
        <v>203.5</v>
      </c>
      <c r="G85">
        <v>4</v>
      </c>
      <c r="H85">
        <f t="shared" si="4"/>
        <v>50.875</v>
      </c>
      <c r="I85">
        <f t="shared" si="7"/>
        <v>0.95899999999999996</v>
      </c>
      <c r="M85">
        <v>39</v>
      </c>
      <c r="N85">
        <v>3.0742503148168558</v>
      </c>
      <c r="O85">
        <v>-1.0215003148168558</v>
      </c>
    </row>
    <row r="86" spans="1:15" x14ac:dyDescent="0.25">
      <c r="A86" t="s">
        <v>79</v>
      </c>
      <c r="B86">
        <v>9932</v>
      </c>
      <c r="C86">
        <v>861531</v>
      </c>
      <c r="D86">
        <v>6</v>
      </c>
      <c r="E86">
        <f t="shared" si="5"/>
        <v>9.9320000000000004</v>
      </c>
      <c r="F86">
        <f t="shared" si="6"/>
        <v>861.53099999999995</v>
      </c>
      <c r="G86">
        <v>6</v>
      </c>
      <c r="H86">
        <f t="shared" si="4"/>
        <v>143.58850000000001</v>
      </c>
      <c r="I86">
        <f t="shared" si="7"/>
        <v>1.6553333333333333</v>
      </c>
      <c r="M86">
        <v>40</v>
      </c>
      <c r="N86">
        <v>1.2545092755688185</v>
      </c>
      <c r="O86">
        <v>-6.670927556881856E-2</v>
      </c>
    </row>
    <row r="87" spans="1:15" x14ac:dyDescent="0.25">
      <c r="A87" t="s">
        <v>79</v>
      </c>
      <c r="B87">
        <v>7959</v>
      </c>
      <c r="C87">
        <v>995100</v>
      </c>
      <c r="D87">
        <v>5</v>
      </c>
      <c r="E87">
        <f t="shared" si="5"/>
        <v>7.9589999999999996</v>
      </c>
      <c r="F87">
        <f t="shared" si="6"/>
        <v>995.1</v>
      </c>
      <c r="G87">
        <v>5</v>
      </c>
      <c r="H87">
        <f t="shared" si="4"/>
        <v>199.02</v>
      </c>
      <c r="I87">
        <f t="shared" si="7"/>
        <v>1.5917999999999999</v>
      </c>
      <c r="M87">
        <v>41</v>
      </c>
      <c r="N87">
        <v>1.2245178056480281</v>
      </c>
      <c r="O87">
        <v>-9.4517805648028252E-2</v>
      </c>
    </row>
    <row r="88" spans="1:15" x14ac:dyDescent="0.25">
      <c r="A88" t="s">
        <v>79</v>
      </c>
      <c r="B88">
        <v>2297</v>
      </c>
      <c r="C88">
        <v>62000</v>
      </c>
      <c r="D88">
        <v>1</v>
      </c>
      <c r="E88">
        <f t="shared" si="5"/>
        <v>2.2970000000000002</v>
      </c>
      <c r="F88">
        <f t="shared" si="6"/>
        <v>62</v>
      </c>
      <c r="G88">
        <v>1</v>
      </c>
      <c r="H88">
        <f t="shared" si="4"/>
        <v>62</v>
      </c>
      <c r="I88">
        <f t="shared" si="7"/>
        <v>2.2970000000000002</v>
      </c>
      <c r="M88">
        <v>42</v>
      </c>
      <c r="N88">
        <v>1.0018345140985752</v>
      </c>
      <c r="O88">
        <v>3.8565485901424834E-2</v>
      </c>
    </row>
    <row r="89" spans="1:15" x14ac:dyDescent="0.25">
      <c r="A89" t="s">
        <v>79</v>
      </c>
      <c r="B89">
        <v>2624</v>
      </c>
      <c r="C89">
        <v>299330</v>
      </c>
      <c r="D89">
        <v>2</v>
      </c>
      <c r="E89">
        <f t="shared" si="5"/>
        <v>2.6240000000000001</v>
      </c>
      <c r="F89">
        <f t="shared" si="6"/>
        <v>299.33</v>
      </c>
      <c r="G89">
        <v>2</v>
      </c>
      <c r="H89">
        <f t="shared" si="4"/>
        <v>149.66499999999999</v>
      </c>
      <c r="I89">
        <f t="shared" si="7"/>
        <v>1.3120000000000001</v>
      </c>
      <c r="M89">
        <v>43</v>
      </c>
      <c r="N89">
        <v>2.3950499003290076</v>
      </c>
      <c r="O89">
        <v>-0.3350499003290075</v>
      </c>
    </row>
    <row r="90" spans="1:15" x14ac:dyDescent="0.25">
      <c r="A90" t="s">
        <v>79</v>
      </c>
      <c r="B90">
        <v>4845</v>
      </c>
      <c r="C90">
        <v>91984</v>
      </c>
      <c r="D90">
        <v>4</v>
      </c>
      <c r="E90">
        <f t="shared" si="5"/>
        <v>4.8449999999999998</v>
      </c>
      <c r="F90">
        <f t="shared" si="6"/>
        <v>91.983999999999995</v>
      </c>
      <c r="G90">
        <v>4</v>
      </c>
      <c r="H90">
        <f t="shared" si="4"/>
        <v>22.995999999999999</v>
      </c>
      <c r="I90">
        <f t="shared" si="7"/>
        <v>1.2112499999999999</v>
      </c>
      <c r="M90">
        <v>44</v>
      </c>
      <c r="N90">
        <v>1.4548446505361299</v>
      </c>
      <c r="O90">
        <v>0.36515534946387018</v>
      </c>
    </row>
    <row r="91" spans="1:15" x14ac:dyDescent="0.25">
      <c r="A91" t="s">
        <v>79</v>
      </c>
      <c r="B91">
        <v>8953</v>
      </c>
      <c r="C91">
        <v>818784</v>
      </c>
      <c r="D91">
        <v>4</v>
      </c>
      <c r="E91">
        <f t="shared" si="5"/>
        <v>8.9529999999999994</v>
      </c>
      <c r="F91">
        <f t="shared" si="6"/>
        <v>818.78399999999999</v>
      </c>
      <c r="G91">
        <v>4</v>
      </c>
      <c r="H91">
        <f t="shared" si="4"/>
        <v>204.696</v>
      </c>
      <c r="I91">
        <f t="shared" si="7"/>
        <v>2.2382499999999999</v>
      </c>
      <c r="M91">
        <v>45</v>
      </c>
      <c r="N91">
        <v>2.5256376420287454</v>
      </c>
      <c r="O91">
        <v>-0.33330430869541194</v>
      </c>
    </row>
    <row r="92" spans="1:15" x14ac:dyDescent="0.25">
      <c r="A92" t="s">
        <v>79</v>
      </c>
      <c r="B92">
        <v>10422</v>
      </c>
      <c r="C92">
        <v>464995</v>
      </c>
      <c r="D92">
        <v>3</v>
      </c>
      <c r="E92">
        <f t="shared" si="5"/>
        <v>10.422000000000001</v>
      </c>
      <c r="F92">
        <f t="shared" si="6"/>
        <v>464.995</v>
      </c>
      <c r="G92">
        <v>3</v>
      </c>
      <c r="H92">
        <f t="shared" si="4"/>
        <v>154.99833333333333</v>
      </c>
      <c r="I92">
        <f t="shared" si="7"/>
        <v>3.4740000000000002</v>
      </c>
      <c r="M92">
        <v>46</v>
      </c>
      <c r="N92">
        <v>2.1055857179540483</v>
      </c>
      <c r="O92">
        <v>-0.76535238462071487</v>
      </c>
    </row>
    <row r="93" spans="1:15" x14ac:dyDescent="0.25">
      <c r="A93" t="s">
        <v>79</v>
      </c>
      <c r="B93">
        <v>4437</v>
      </c>
      <c r="C93">
        <v>129000</v>
      </c>
      <c r="D93">
        <v>3</v>
      </c>
      <c r="E93">
        <f t="shared" si="5"/>
        <v>4.4370000000000003</v>
      </c>
      <c r="F93">
        <f t="shared" si="6"/>
        <v>129</v>
      </c>
      <c r="G93">
        <v>3</v>
      </c>
      <c r="H93">
        <f t="shared" si="4"/>
        <v>43</v>
      </c>
      <c r="I93">
        <f t="shared" si="7"/>
        <v>1.4790000000000001</v>
      </c>
      <c r="M93">
        <v>47</v>
      </c>
      <c r="N93">
        <v>1.6094746545866239</v>
      </c>
      <c r="O93">
        <v>-1.9474654586623785E-2</v>
      </c>
    </row>
    <row r="94" spans="1:15" x14ac:dyDescent="0.25">
      <c r="A94" t="s">
        <v>79</v>
      </c>
      <c r="B94">
        <v>14647</v>
      </c>
      <c r="C94">
        <v>681544</v>
      </c>
      <c r="D94">
        <v>5</v>
      </c>
      <c r="E94">
        <f t="shared" si="5"/>
        <v>14.647</v>
      </c>
      <c r="F94">
        <f t="shared" si="6"/>
        <v>681.54399999999998</v>
      </c>
      <c r="G94">
        <v>5</v>
      </c>
      <c r="H94">
        <f t="shared" si="4"/>
        <v>136.30879999999999</v>
      </c>
      <c r="I94">
        <f t="shared" si="7"/>
        <v>2.9294000000000002</v>
      </c>
      <c r="M94">
        <v>48</v>
      </c>
      <c r="N94">
        <v>1.4417948702521746</v>
      </c>
      <c r="O94">
        <v>0.39980512974782556</v>
      </c>
    </row>
    <row r="95" spans="1:15" x14ac:dyDescent="0.25">
      <c r="A95" t="s">
        <v>79</v>
      </c>
      <c r="B95">
        <v>6022</v>
      </c>
      <c r="C95">
        <v>567222</v>
      </c>
      <c r="D95">
        <v>4</v>
      </c>
      <c r="E95">
        <f t="shared" si="5"/>
        <v>6.0220000000000002</v>
      </c>
      <c r="F95">
        <f t="shared" si="6"/>
        <v>567.22199999999998</v>
      </c>
      <c r="G95">
        <v>4</v>
      </c>
      <c r="H95">
        <f t="shared" si="4"/>
        <v>141.80549999999999</v>
      </c>
      <c r="I95">
        <f t="shared" si="7"/>
        <v>1.5055000000000001</v>
      </c>
      <c r="M95">
        <v>49</v>
      </c>
      <c r="N95">
        <v>1.5422262770546062</v>
      </c>
      <c r="O95">
        <v>-0.1212262770546062</v>
      </c>
    </row>
    <row r="96" spans="1:15" x14ac:dyDescent="0.25">
      <c r="A96" t="s">
        <v>79</v>
      </c>
      <c r="B96">
        <v>6004</v>
      </c>
      <c r="C96">
        <v>317104</v>
      </c>
      <c r="D96">
        <v>6</v>
      </c>
      <c r="E96">
        <f t="shared" si="5"/>
        <v>6.0039999999999996</v>
      </c>
      <c r="F96">
        <f t="shared" si="6"/>
        <v>317.10399999999998</v>
      </c>
      <c r="G96">
        <v>6</v>
      </c>
      <c r="H96">
        <f t="shared" si="4"/>
        <v>52.850666666666662</v>
      </c>
      <c r="I96">
        <f t="shared" si="7"/>
        <v>1.0006666666666666</v>
      </c>
      <c r="M96">
        <v>50</v>
      </c>
      <c r="N96">
        <v>1.615494468134909</v>
      </c>
      <c r="O96">
        <v>-0.18782780146824241</v>
      </c>
    </row>
    <row r="97" spans="1:15" x14ac:dyDescent="0.25">
      <c r="A97" t="s">
        <v>79</v>
      </c>
      <c r="B97">
        <v>2806</v>
      </c>
      <c r="C97">
        <v>145536</v>
      </c>
      <c r="D97">
        <v>2</v>
      </c>
      <c r="E97">
        <f t="shared" si="5"/>
        <v>2.806</v>
      </c>
      <c r="F97">
        <f t="shared" si="6"/>
        <v>145.536</v>
      </c>
      <c r="G97">
        <v>2</v>
      </c>
      <c r="H97">
        <f t="shared" si="4"/>
        <v>72.768000000000001</v>
      </c>
      <c r="I97">
        <f t="shared" si="7"/>
        <v>1.403</v>
      </c>
      <c r="M97">
        <v>51</v>
      </c>
      <c r="N97">
        <v>1.3115249093242745</v>
      </c>
      <c r="O97">
        <v>0.2614750906757255</v>
      </c>
    </row>
    <row r="98" spans="1:15" x14ac:dyDescent="0.25">
      <c r="A98" t="s">
        <v>79</v>
      </c>
      <c r="B98">
        <v>7289</v>
      </c>
      <c r="C98">
        <v>116400</v>
      </c>
      <c r="D98">
        <v>2</v>
      </c>
      <c r="E98">
        <f t="shared" si="5"/>
        <v>7.2889999999999997</v>
      </c>
      <c r="F98">
        <f t="shared" si="6"/>
        <v>116.4</v>
      </c>
      <c r="G98">
        <v>2</v>
      </c>
      <c r="H98">
        <f t="shared" si="4"/>
        <v>58.2</v>
      </c>
      <c r="I98">
        <f t="shared" si="7"/>
        <v>3.6444999999999999</v>
      </c>
      <c r="M98">
        <v>52</v>
      </c>
      <c r="N98">
        <v>1.6009337782079547</v>
      </c>
      <c r="O98">
        <v>9.3066221792045267E-2</v>
      </c>
    </row>
    <row r="99" spans="1:15" x14ac:dyDescent="0.25">
      <c r="A99" t="s">
        <v>79</v>
      </c>
      <c r="B99">
        <v>8820</v>
      </c>
      <c r="C99">
        <v>372960</v>
      </c>
      <c r="D99">
        <v>5</v>
      </c>
      <c r="E99">
        <f t="shared" si="5"/>
        <v>8.82</v>
      </c>
      <c r="F99">
        <f t="shared" si="6"/>
        <v>372.96</v>
      </c>
      <c r="G99">
        <v>5</v>
      </c>
      <c r="H99">
        <f t="shared" si="4"/>
        <v>74.591999999999999</v>
      </c>
      <c r="I99">
        <f t="shared" si="7"/>
        <v>1.764</v>
      </c>
      <c r="M99">
        <v>53</v>
      </c>
      <c r="N99">
        <v>1.3562920928095914</v>
      </c>
      <c r="O99">
        <v>-0.16754209280959143</v>
      </c>
    </row>
    <row r="100" spans="1:15" x14ac:dyDescent="0.25">
      <c r="A100" t="s">
        <v>79</v>
      </c>
      <c r="B100">
        <v>10457</v>
      </c>
      <c r="C100">
        <v>554576</v>
      </c>
      <c r="D100">
        <v>7</v>
      </c>
      <c r="E100">
        <f t="shared" si="5"/>
        <v>10.457000000000001</v>
      </c>
      <c r="F100">
        <f t="shared" si="6"/>
        <v>554.57600000000002</v>
      </c>
      <c r="G100">
        <v>7</v>
      </c>
      <c r="H100">
        <f t="shared" si="4"/>
        <v>79.225142857142856</v>
      </c>
      <c r="I100">
        <f t="shared" si="7"/>
        <v>1.493857142857143</v>
      </c>
      <c r="M100">
        <v>54</v>
      </c>
      <c r="N100">
        <v>1.2489407913050177</v>
      </c>
      <c r="O100">
        <v>0.22355920869498225</v>
      </c>
    </row>
    <row r="101" spans="1:15" x14ac:dyDescent="0.25">
      <c r="A101" t="s">
        <v>79</v>
      </c>
      <c r="B101">
        <v>7460</v>
      </c>
      <c r="C101">
        <v>157000</v>
      </c>
      <c r="D101">
        <v>4</v>
      </c>
      <c r="E101">
        <f t="shared" si="5"/>
        <v>7.46</v>
      </c>
      <c r="F101">
        <f t="shared" si="6"/>
        <v>157</v>
      </c>
      <c r="G101">
        <v>4</v>
      </c>
      <c r="H101">
        <f t="shared" si="4"/>
        <v>39.25</v>
      </c>
      <c r="I101">
        <f t="shared" si="7"/>
        <v>1.865</v>
      </c>
      <c r="M101">
        <v>55</v>
      </c>
      <c r="N101">
        <v>1.4210925565038481</v>
      </c>
      <c r="O101">
        <v>0.78974077682948529</v>
      </c>
    </row>
    <row r="102" spans="1:15" x14ac:dyDescent="0.25">
      <c r="A102" t="s">
        <v>79</v>
      </c>
      <c r="B102">
        <v>7016</v>
      </c>
      <c r="C102">
        <v>257241</v>
      </c>
      <c r="D102">
        <v>3</v>
      </c>
      <c r="E102">
        <f t="shared" si="5"/>
        <v>7.016</v>
      </c>
      <c r="F102">
        <f t="shared" si="6"/>
        <v>257.24099999999999</v>
      </c>
      <c r="G102">
        <v>3</v>
      </c>
      <c r="H102">
        <f t="shared" si="4"/>
        <v>85.747</v>
      </c>
      <c r="I102">
        <f t="shared" si="7"/>
        <v>2.3386666666666667</v>
      </c>
      <c r="M102">
        <v>56</v>
      </c>
      <c r="N102">
        <v>1.2945177685394114</v>
      </c>
      <c r="O102">
        <v>5.7322314605885438E-3</v>
      </c>
    </row>
    <row r="103" spans="1:15" x14ac:dyDescent="0.25">
      <c r="A103" t="s">
        <v>79</v>
      </c>
      <c r="B103">
        <v>6718</v>
      </c>
      <c r="C103">
        <v>178600</v>
      </c>
      <c r="D103">
        <v>4</v>
      </c>
      <c r="E103">
        <f t="shared" si="5"/>
        <v>6.718</v>
      </c>
      <c r="F103">
        <f t="shared" si="6"/>
        <v>178.6</v>
      </c>
      <c r="G103">
        <v>4</v>
      </c>
      <c r="H103">
        <f t="shared" si="4"/>
        <v>44.65</v>
      </c>
      <c r="I103">
        <f t="shared" si="7"/>
        <v>1.6795</v>
      </c>
      <c r="M103">
        <v>57</v>
      </c>
      <c r="N103">
        <v>1.2634660211709197</v>
      </c>
      <c r="O103">
        <v>1.0712839788290804</v>
      </c>
    </row>
    <row r="104" spans="1:15" x14ac:dyDescent="0.25">
      <c r="A104" t="s">
        <v>79</v>
      </c>
      <c r="B104">
        <v>10312</v>
      </c>
      <c r="C104">
        <v>447300</v>
      </c>
      <c r="D104">
        <v>7</v>
      </c>
      <c r="E104">
        <f t="shared" si="5"/>
        <v>10.311999999999999</v>
      </c>
      <c r="F104">
        <f t="shared" si="6"/>
        <v>447.3</v>
      </c>
      <c r="G104">
        <v>7</v>
      </c>
      <c r="H104">
        <f t="shared" si="4"/>
        <v>63.9</v>
      </c>
      <c r="I104">
        <f t="shared" si="7"/>
        <v>1.4731428571428571</v>
      </c>
      <c r="M104">
        <v>58</v>
      </c>
      <c r="N104">
        <v>2.2852550395254903</v>
      </c>
      <c r="O104">
        <v>0.67886996047450987</v>
      </c>
    </row>
    <row r="105" spans="1:15" x14ac:dyDescent="0.25">
      <c r="A105" t="s">
        <v>79</v>
      </c>
      <c r="B105">
        <v>7281</v>
      </c>
      <c r="C105">
        <v>267135</v>
      </c>
      <c r="D105">
        <v>5</v>
      </c>
      <c r="E105">
        <f t="shared" si="5"/>
        <v>7.2809999999999997</v>
      </c>
      <c r="F105">
        <f t="shared" si="6"/>
        <v>267.13499999999999</v>
      </c>
      <c r="G105">
        <v>5</v>
      </c>
      <c r="H105">
        <f t="shared" si="4"/>
        <v>53.427</v>
      </c>
      <c r="I105">
        <f t="shared" si="7"/>
        <v>1.4561999999999999</v>
      </c>
      <c r="M105">
        <v>59</v>
      </c>
      <c r="N105">
        <v>1.4769725693492006</v>
      </c>
      <c r="O105">
        <v>0.76765243065079947</v>
      </c>
    </row>
    <row r="106" spans="1:15" x14ac:dyDescent="0.25">
      <c r="A106" t="s">
        <v>79</v>
      </c>
      <c r="B106">
        <v>5235</v>
      </c>
      <c r="C106">
        <v>180900</v>
      </c>
      <c r="D106">
        <v>3</v>
      </c>
      <c r="E106">
        <f t="shared" si="5"/>
        <v>5.2350000000000003</v>
      </c>
      <c r="F106">
        <f t="shared" si="6"/>
        <v>180.9</v>
      </c>
      <c r="G106">
        <v>3</v>
      </c>
      <c r="H106">
        <f t="shared" si="4"/>
        <v>60.3</v>
      </c>
      <c r="I106">
        <f t="shared" si="7"/>
        <v>1.7450000000000001</v>
      </c>
      <c r="M106">
        <v>60</v>
      </c>
      <c r="N106">
        <v>2.2523003383142797</v>
      </c>
      <c r="O106">
        <v>0.8731996616857205</v>
      </c>
    </row>
    <row r="107" spans="1:15" x14ac:dyDescent="0.25">
      <c r="A107" t="s">
        <v>79</v>
      </c>
      <c r="B107">
        <v>16710</v>
      </c>
      <c r="C107">
        <v>1416168</v>
      </c>
      <c r="D107">
        <v>6</v>
      </c>
      <c r="E107">
        <f t="shared" si="5"/>
        <v>16.71</v>
      </c>
      <c r="F107">
        <f t="shared" si="6"/>
        <v>1416.1679999999999</v>
      </c>
      <c r="G107">
        <v>6</v>
      </c>
      <c r="H107">
        <f t="shared" si="4"/>
        <v>236.02799999999999</v>
      </c>
      <c r="I107">
        <f t="shared" si="7"/>
        <v>2.7850000000000001</v>
      </c>
      <c r="M107">
        <v>61</v>
      </c>
      <c r="N107">
        <v>2.3986016324654509</v>
      </c>
      <c r="O107">
        <v>3.5898367534549003E-2</v>
      </c>
    </row>
    <row r="108" spans="1:15" x14ac:dyDescent="0.25">
      <c r="A108" t="s">
        <v>79</v>
      </c>
      <c r="B108">
        <v>14917</v>
      </c>
      <c r="C108">
        <v>981225</v>
      </c>
      <c r="D108">
        <v>4</v>
      </c>
      <c r="E108">
        <f t="shared" si="5"/>
        <v>14.917</v>
      </c>
      <c r="F108">
        <f t="shared" si="6"/>
        <v>981.22500000000002</v>
      </c>
      <c r="G108">
        <v>4</v>
      </c>
      <c r="H108">
        <f t="shared" si="4"/>
        <v>245.30625000000001</v>
      </c>
      <c r="I108">
        <f t="shared" si="7"/>
        <v>3.72925</v>
      </c>
      <c r="M108">
        <v>62</v>
      </c>
      <c r="N108">
        <v>1.7374989758417354</v>
      </c>
      <c r="O108">
        <v>0.63450102415826448</v>
      </c>
    </row>
    <row r="109" spans="1:15" x14ac:dyDescent="0.25">
      <c r="A109" t="s">
        <v>79</v>
      </c>
      <c r="B109">
        <v>4603</v>
      </c>
      <c r="C109">
        <v>267144</v>
      </c>
      <c r="D109">
        <v>2</v>
      </c>
      <c r="E109">
        <f t="shared" si="5"/>
        <v>4.6029999999999998</v>
      </c>
      <c r="F109">
        <f t="shared" si="6"/>
        <v>267.14400000000001</v>
      </c>
      <c r="G109">
        <v>2</v>
      </c>
      <c r="H109">
        <f t="shared" si="4"/>
        <v>133.572</v>
      </c>
      <c r="I109">
        <f t="shared" si="7"/>
        <v>2.3014999999999999</v>
      </c>
      <c r="M109">
        <v>63</v>
      </c>
      <c r="N109">
        <v>0.99530191936148871</v>
      </c>
      <c r="O109">
        <v>0.33441236635279714</v>
      </c>
    </row>
    <row r="110" spans="1:15" x14ac:dyDescent="0.25">
      <c r="A110" t="s">
        <v>79</v>
      </c>
      <c r="B110">
        <v>11957</v>
      </c>
      <c r="C110">
        <v>1079011</v>
      </c>
      <c r="D110">
        <v>7</v>
      </c>
      <c r="E110">
        <f t="shared" si="5"/>
        <v>11.957000000000001</v>
      </c>
      <c r="F110">
        <f t="shared" si="6"/>
        <v>1079.011</v>
      </c>
      <c r="G110">
        <v>7</v>
      </c>
      <c r="H110">
        <f t="shared" si="4"/>
        <v>154.14442857142859</v>
      </c>
      <c r="I110">
        <f t="shared" si="7"/>
        <v>1.7081428571428572</v>
      </c>
      <c r="M110">
        <v>64</v>
      </c>
      <c r="N110">
        <v>1.4797153080279726</v>
      </c>
      <c r="O110">
        <v>1.5799513586386937</v>
      </c>
    </row>
    <row r="111" spans="1:15" x14ac:dyDescent="0.25">
      <c r="A111" t="s">
        <v>79</v>
      </c>
      <c r="B111">
        <v>8596</v>
      </c>
      <c r="C111">
        <v>836340</v>
      </c>
      <c r="D111">
        <v>5</v>
      </c>
      <c r="E111">
        <f t="shared" si="5"/>
        <v>8.5960000000000001</v>
      </c>
      <c r="F111">
        <f t="shared" si="6"/>
        <v>836.34</v>
      </c>
      <c r="G111">
        <v>5</v>
      </c>
      <c r="H111">
        <f t="shared" si="4"/>
        <v>167.268</v>
      </c>
      <c r="I111">
        <f t="shared" si="7"/>
        <v>1.7192000000000001</v>
      </c>
      <c r="M111">
        <v>65</v>
      </c>
      <c r="N111">
        <v>2.0069472273615472</v>
      </c>
      <c r="O111">
        <v>0.1605527726384528</v>
      </c>
    </row>
    <row r="112" spans="1:15" x14ac:dyDescent="0.25">
      <c r="A112" t="s">
        <v>79</v>
      </c>
      <c r="B112">
        <v>10044</v>
      </c>
      <c r="C112">
        <v>398520</v>
      </c>
      <c r="D112">
        <v>5</v>
      </c>
      <c r="E112">
        <f t="shared" si="5"/>
        <v>10.044</v>
      </c>
      <c r="F112">
        <f t="shared" si="6"/>
        <v>398.52</v>
      </c>
      <c r="G112">
        <v>5</v>
      </c>
      <c r="H112">
        <f t="shared" si="4"/>
        <v>79.703999999999994</v>
      </c>
      <c r="I112">
        <f t="shared" si="7"/>
        <v>2.0087999999999999</v>
      </c>
      <c r="M112">
        <v>66</v>
      </c>
      <c r="N112">
        <v>1.6834235486443938</v>
      </c>
      <c r="O112">
        <v>2.4311802227283685E-4</v>
      </c>
    </row>
    <row r="113" spans="1:15" x14ac:dyDescent="0.25">
      <c r="A113" t="s">
        <v>79</v>
      </c>
      <c r="B113">
        <v>8079</v>
      </c>
      <c r="C113">
        <v>577671</v>
      </c>
      <c r="D113">
        <v>4</v>
      </c>
      <c r="E113">
        <f t="shared" si="5"/>
        <v>8.0790000000000006</v>
      </c>
      <c r="F113">
        <f t="shared" si="6"/>
        <v>577.67100000000005</v>
      </c>
      <c r="G113">
        <v>4</v>
      </c>
      <c r="H113">
        <f t="shared" si="4"/>
        <v>144.41775000000001</v>
      </c>
      <c r="I113">
        <f t="shared" si="7"/>
        <v>2.0197500000000002</v>
      </c>
      <c r="M113">
        <v>67</v>
      </c>
      <c r="N113">
        <v>1.4836130693002623</v>
      </c>
      <c r="O113">
        <v>0.87538693069973772</v>
      </c>
    </row>
    <row r="114" spans="1:15" x14ac:dyDescent="0.25">
      <c r="A114" t="s">
        <v>79</v>
      </c>
      <c r="B114">
        <v>8722</v>
      </c>
      <c r="C114">
        <v>116160</v>
      </c>
      <c r="D114">
        <v>5</v>
      </c>
      <c r="E114">
        <f t="shared" si="5"/>
        <v>8.7219999999999995</v>
      </c>
      <c r="F114">
        <f t="shared" si="6"/>
        <v>116.16</v>
      </c>
      <c r="G114">
        <v>5</v>
      </c>
      <c r="H114">
        <f t="shared" si="4"/>
        <v>23.231999999999999</v>
      </c>
      <c r="I114">
        <f t="shared" si="7"/>
        <v>1.7444000000000002</v>
      </c>
      <c r="M114">
        <v>68</v>
      </c>
      <c r="N114">
        <v>1.1867850823364996</v>
      </c>
      <c r="O114">
        <v>0.12121491766350045</v>
      </c>
    </row>
    <row r="115" spans="1:15" x14ac:dyDescent="0.25">
      <c r="A115" t="s">
        <v>79</v>
      </c>
      <c r="B115">
        <v>11551</v>
      </c>
      <c r="C115">
        <v>298500</v>
      </c>
      <c r="D115">
        <v>6</v>
      </c>
      <c r="E115">
        <f t="shared" si="5"/>
        <v>11.551</v>
      </c>
      <c r="F115">
        <f t="shared" si="6"/>
        <v>298.5</v>
      </c>
      <c r="G115">
        <v>6</v>
      </c>
      <c r="H115">
        <f t="shared" si="4"/>
        <v>49.75</v>
      </c>
      <c r="I115">
        <f t="shared" si="7"/>
        <v>1.9251666666666667</v>
      </c>
      <c r="M115">
        <v>69</v>
      </c>
      <c r="N115">
        <v>2.1657113327319832</v>
      </c>
      <c r="O115">
        <v>-0.26571133273198333</v>
      </c>
    </row>
    <row r="116" spans="1:15" x14ac:dyDescent="0.25">
      <c r="A116" t="s">
        <v>79</v>
      </c>
      <c r="B116">
        <v>7370</v>
      </c>
      <c r="C116">
        <v>355560</v>
      </c>
      <c r="D116">
        <v>6</v>
      </c>
      <c r="E116">
        <f t="shared" si="5"/>
        <v>7.37</v>
      </c>
      <c r="F116">
        <f t="shared" si="6"/>
        <v>355.56</v>
      </c>
      <c r="G116">
        <v>6</v>
      </c>
      <c r="H116">
        <f t="shared" si="4"/>
        <v>59.26</v>
      </c>
      <c r="I116">
        <f t="shared" si="7"/>
        <v>1.2283333333333333</v>
      </c>
      <c r="M116">
        <v>70</v>
      </c>
      <c r="N116">
        <v>2.6844949263629267</v>
      </c>
      <c r="O116">
        <v>-1.5884949263629267</v>
      </c>
    </row>
    <row r="117" spans="1:15" x14ac:dyDescent="0.25">
      <c r="A117" t="s">
        <v>79</v>
      </c>
      <c r="B117">
        <v>7478</v>
      </c>
      <c r="C117">
        <v>578554</v>
      </c>
      <c r="D117">
        <v>4</v>
      </c>
      <c r="E117">
        <f t="shared" si="5"/>
        <v>7.4779999999999998</v>
      </c>
      <c r="F117">
        <f t="shared" si="6"/>
        <v>578.55399999999997</v>
      </c>
      <c r="G117">
        <v>4</v>
      </c>
      <c r="H117">
        <f t="shared" si="4"/>
        <v>144.63849999999999</v>
      </c>
      <c r="I117">
        <f t="shared" si="7"/>
        <v>1.8694999999999999</v>
      </c>
      <c r="M117">
        <v>71</v>
      </c>
      <c r="N117">
        <v>2.0379525423200935</v>
      </c>
      <c r="O117">
        <v>-0.9379525423200934</v>
      </c>
    </row>
    <row r="118" spans="1:15" x14ac:dyDescent="0.25">
      <c r="A118" t="s">
        <v>79</v>
      </c>
      <c r="B118">
        <v>6726</v>
      </c>
      <c r="C118">
        <v>321190</v>
      </c>
      <c r="D118">
        <v>5</v>
      </c>
      <c r="E118">
        <f t="shared" si="5"/>
        <v>6.726</v>
      </c>
      <c r="F118">
        <f t="shared" si="6"/>
        <v>321.19</v>
      </c>
      <c r="G118">
        <v>5</v>
      </c>
      <c r="H118">
        <f t="shared" si="4"/>
        <v>64.238</v>
      </c>
      <c r="I118">
        <f t="shared" si="7"/>
        <v>1.3452</v>
      </c>
      <c r="M118">
        <v>72</v>
      </c>
      <c r="N118">
        <v>2.6451053426714042</v>
      </c>
      <c r="O118">
        <v>-0.48510534267140404</v>
      </c>
    </row>
    <row r="119" spans="1:15" x14ac:dyDescent="0.25">
      <c r="A119" t="s">
        <v>79</v>
      </c>
      <c r="B119">
        <v>4542</v>
      </c>
      <c r="C119">
        <v>220813</v>
      </c>
      <c r="D119">
        <v>3</v>
      </c>
      <c r="E119">
        <f t="shared" si="5"/>
        <v>4.5419999999999998</v>
      </c>
      <c r="F119">
        <f t="shared" si="6"/>
        <v>220.81299999999999</v>
      </c>
      <c r="G119">
        <v>3</v>
      </c>
      <c r="H119">
        <f t="shared" si="4"/>
        <v>73.604333333333329</v>
      </c>
      <c r="I119">
        <f t="shared" si="7"/>
        <v>1.514</v>
      </c>
      <c r="M119">
        <v>73</v>
      </c>
      <c r="N119">
        <v>1.5318914044314864</v>
      </c>
      <c r="O119">
        <v>0.28310859556851353</v>
      </c>
    </row>
    <row r="120" spans="1:15" x14ac:dyDescent="0.25">
      <c r="A120" t="s">
        <v>79</v>
      </c>
      <c r="B120">
        <v>1402</v>
      </c>
      <c r="C120">
        <v>38400</v>
      </c>
      <c r="D120">
        <v>1</v>
      </c>
      <c r="E120">
        <f t="shared" si="5"/>
        <v>1.4019999999999999</v>
      </c>
      <c r="F120">
        <f t="shared" si="6"/>
        <v>38.4</v>
      </c>
      <c r="G120">
        <v>1</v>
      </c>
      <c r="H120">
        <f t="shared" si="4"/>
        <v>38.4</v>
      </c>
      <c r="I120">
        <f t="shared" si="7"/>
        <v>1.4019999999999999</v>
      </c>
      <c r="M120">
        <v>74</v>
      </c>
      <c r="N120">
        <v>2.3871201665833341</v>
      </c>
      <c r="O120">
        <v>-0.27412016658333416</v>
      </c>
    </row>
    <row r="121" spans="1:15" x14ac:dyDescent="0.25">
      <c r="A121" t="s">
        <v>79</v>
      </c>
      <c r="B121">
        <v>4746</v>
      </c>
      <c r="C121">
        <v>326853</v>
      </c>
      <c r="D121">
        <v>4</v>
      </c>
      <c r="E121">
        <f t="shared" si="5"/>
        <v>4.7460000000000004</v>
      </c>
      <c r="F121">
        <f t="shared" si="6"/>
        <v>326.85300000000001</v>
      </c>
      <c r="G121">
        <v>4</v>
      </c>
      <c r="H121">
        <f t="shared" si="4"/>
        <v>81.713250000000002</v>
      </c>
      <c r="I121">
        <f t="shared" si="7"/>
        <v>1.1865000000000001</v>
      </c>
      <c r="M121">
        <v>75</v>
      </c>
      <c r="N121">
        <v>2.4724407686335468</v>
      </c>
      <c r="O121">
        <v>-0.23177410196688042</v>
      </c>
    </row>
    <row r="122" spans="1:15" x14ac:dyDescent="0.25">
      <c r="A122" t="s">
        <v>79</v>
      </c>
      <c r="B122">
        <v>5225</v>
      </c>
      <c r="C122">
        <v>233400</v>
      </c>
      <c r="D122">
        <v>4</v>
      </c>
      <c r="E122">
        <f t="shared" si="5"/>
        <v>5.2249999999999996</v>
      </c>
      <c r="F122">
        <f t="shared" si="6"/>
        <v>233.4</v>
      </c>
      <c r="G122">
        <v>4</v>
      </c>
      <c r="H122">
        <f t="shared" si="4"/>
        <v>58.35</v>
      </c>
      <c r="I122">
        <f t="shared" si="7"/>
        <v>1.3062499999999999</v>
      </c>
      <c r="M122">
        <v>76</v>
      </c>
      <c r="N122">
        <v>1.2839791587714666</v>
      </c>
      <c r="O122">
        <v>0.23785417456186653</v>
      </c>
    </row>
    <row r="123" spans="1:15" x14ac:dyDescent="0.25">
      <c r="A123" t="s">
        <v>79</v>
      </c>
      <c r="B123">
        <v>3470</v>
      </c>
      <c r="C123">
        <v>44712</v>
      </c>
      <c r="D123">
        <v>2</v>
      </c>
      <c r="E123">
        <f t="shared" si="5"/>
        <v>3.47</v>
      </c>
      <c r="F123">
        <f t="shared" si="6"/>
        <v>44.712000000000003</v>
      </c>
      <c r="G123">
        <v>2</v>
      </c>
      <c r="H123">
        <f t="shared" si="4"/>
        <v>22.356000000000002</v>
      </c>
      <c r="I123">
        <f t="shared" si="7"/>
        <v>1.7350000000000001</v>
      </c>
      <c r="M123">
        <v>77</v>
      </c>
      <c r="N123">
        <v>2.3792825317668869</v>
      </c>
      <c r="O123">
        <v>-0.84528253176688684</v>
      </c>
    </row>
    <row r="124" spans="1:15" x14ac:dyDescent="0.25">
      <c r="A124" t="s">
        <v>79</v>
      </c>
      <c r="B124">
        <v>3883</v>
      </c>
      <c r="C124">
        <v>158400</v>
      </c>
      <c r="D124">
        <v>3</v>
      </c>
      <c r="E124">
        <f t="shared" si="5"/>
        <v>3.883</v>
      </c>
      <c r="F124">
        <f t="shared" si="6"/>
        <v>158.4</v>
      </c>
      <c r="G124">
        <v>3</v>
      </c>
      <c r="H124">
        <f t="shared" si="4"/>
        <v>52.8</v>
      </c>
      <c r="I124">
        <f t="shared" si="7"/>
        <v>1.2943333333333333</v>
      </c>
      <c r="M124">
        <v>78</v>
      </c>
      <c r="N124">
        <v>2.970325763873559</v>
      </c>
      <c r="O124">
        <v>0.72067423612644088</v>
      </c>
    </row>
    <row r="125" spans="1:15" x14ac:dyDescent="0.25">
      <c r="A125" t="s">
        <v>79</v>
      </c>
      <c r="B125">
        <v>7337</v>
      </c>
      <c r="C125">
        <v>645486</v>
      </c>
      <c r="D125">
        <v>4</v>
      </c>
      <c r="E125">
        <f t="shared" si="5"/>
        <v>7.3369999999999997</v>
      </c>
      <c r="F125">
        <f t="shared" si="6"/>
        <v>645.48599999999999</v>
      </c>
      <c r="G125">
        <v>4</v>
      </c>
      <c r="H125">
        <f t="shared" si="4"/>
        <v>161.3715</v>
      </c>
      <c r="I125">
        <f t="shared" si="7"/>
        <v>1.8342499999999999</v>
      </c>
      <c r="M125">
        <v>79</v>
      </c>
      <c r="N125">
        <v>1.3934949045670173</v>
      </c>
      <c r="O125">
        <v>0.96567176209964911</v>
      </c>
    </row>
    <row r="126" spans="1:15" x14ac:dyDescent="0.25">
      <c r="A126" t="s">
        <v>79</v>
      </c>
      <c r="B126">
        <v>7533</v>
      </c>
      <c r="C126">
        <v>381410</v>
      </c>
      <c r="D126">
        <v>6</v>
      </c>
      <c r="E126">
        <f t="shared" si="5"/>
        <v>7.5330000000000004</v>
      </c>
      <c r="F126">
        <f t="shared" si="6"/>
        <v>381.41</v>
      </c>
      <c r="G126">
        <v>6</v>
      </c>
      <c r="H126">
        <f t="shared" si="4"/>
        <v>63.568333333333335</v>
      </c>
      <c r="I126">
        <f t="shared" si="7"/>
        <v>1.2555000000000001</v>
      </c>
      <c r="M126">
        <v>80</v>
      </c>
      <c r="N126">
        <v>1.6468816208349473</v>
      </c>
      <c r="O126">
        <v>0.42211837916505268</v>
      </c>
    </row>
    <row r="127" spans="1:15" x14ac:dyDescent="0.25">
      <c r="A127" t="s">
        <v>79</v>
      </c>
      <c r="B127">
        <v>6806</v>
      </c>
      <c r="C127">
        <v>243700</v>
      </c>
      <c r="D127">
        <v>5</v>
      </c>
      <c r="E127">
        <f t="shared" si="5"/>
        <v>6.806</v>
      </c>
      <c r="F127">
        <f t="shared" si="6"/>
        <v>243.7</v>
      </c>
      <c r="G127">
        <v>5</v>
      </c>
      <c r="H127">
        <f t="shared" si="4"/>
        <v>48.74</v>
      </c>
      <c r="I127">
        <f t="shared" si="7"/>
        <v>1.3612</v>
      </c>
      <c r="M127">
        <v>81</v>
      </c>
      <c r="N127">
        <v>1.4918297708915094</v>
      </c>
      <c r="O127">
        <v>0.77417022910849065</v>
      </c>
    </row>
    <row r="128" spans="1:15" x14ac:dyDescent="0.25">
      <c r="A128" t="s">
        <v>79</v>
      </c>
      <c r="B128">
        <v>4132</v>
      </c>
      <c r="C128">
        <v>243750</v>
      </c>
      <c r="D128">
        <v>5</v>
      </c>
      <c r="E128">
        <f t="shared" si="5"/>
        <v>4.1319999999999997</v>
      </c>
      <c r="F128">
        <f t="shared" si="6"/>
        <v>243.75</v>
      </c>
      <c r="G128">
        <v>5</v>
      </c>
      <c r="H128">
        <f t="shared" si="4"/>
        <v>48.75</v>
      </c>
      <c r="I128">
        <f t="shared" si="7"/>
        <v>0.82640000000000002</v>
      </c>
      <c r="M128">
        <v>82</v>
      </c>
      <c r="N128">
        <v>1.387892457622756</v>
      </c>
      <c r="O128">
        <v>-0.14514245762275602</v>
      </c>
    </row>
    <row r="129" spans="1:15" x14ac:dyDescent="0.25">
      <c r="A129" t="s">
        <v>79</v>
      </c>
      <c r="B129">
        <v>4302</v>
      </c>
      <c r="C129">
        <v>646719</v>
      </c>
      <c r="D129">
        <v>4</v>
      </c>
      <c r="E129">
        <f t="shared" si="5"/>
        <v>4.3019999999999996</v>
      </c>
      <c r="F129">
        <f t="shared" si="6"/>
        <v>646.71900000000005</v>
      </c>
      <c r="G129">
        <v>4</v>
      </c>
      <c r="H129">
        <f t="shared" si="4"/>
        <v>161.67975000000001</v>
      </c>
      <c r="I129">
        <f t="shared" si="7"/>
        <v>1.0754999999999999</v>
      </c>
      <c r="M129">
        <v>83</v>
      </c>
      <c r="N129">
        <v>1.1811734044699693</v>
      </c>
      <c r="O129">
        <v>-0.41967340446996937</v>
      </c>
    </row>
    <row r="130" spans="1:15" x14ac:dyDescent="0.25">
      <c r="A130" t="s">
        <v>79</v>
      </c>
      <c r="B130">
        <v>1868</v>
      </c>
      <c r="C130">
        <v>113970</v>
      </c>
      <c r="D130">
        <v>2</v>
      </c>
      <c r="E130">
        <f t="shared" si="5"/>
        <v>1.8680000000000001</v>
      </c>
      <c r="F130">
        <f t="shared" si="6"/>
        <v>113.97</v>
      </c>
      <c r="G130">
        <v>2</v>
      </c>
      <c r="H130">
        <f t="shared" ref="H130:H193" si="8">C130/D130/1000</f>
        <v>56.984999999999999</v>
      </c>
      <c r="I130">
        <f t="shared" si="7"/>
        <v>0.93400000000000005</v>
      </c>
      <c r="M130">
        <v>84</v>
      </c>
      <c r="N130">
        <v>1.3055998409218059</v>
      </c>
      <c r="O130">
        <v>-0.34659984092180596</v>
      </c>
    </row>
    <row r="131" spans="1:15" x14ac:dyDescent="0.25">
      <c r="A131" t="s">
        <v>79</v>
      </c>
      <c r="B131">
        <v>10222</v>
      </c>
      <c r="C131">
        <v>339000</v>
      </c>
      <c r="D131">
        <v>6</v>
      </c>
      <c r="E131">
        <f t="shared" ref="E131:E194" si="9">B131/1000</f>
        <v>10.222</v>
      </c>
      <c r="F131">
        <f t="shared" ref="F131:F194" si="10">C131/1000</f>
        <v>339</v>
      </c>
      <c r="G131">
        <v>6</v>
      </c>
      <c r="H131">
        <f t="shared" si="8"/>
        <v>56.5</v>
      </c>
      <c r="I131">
        <f t="shared" ref="I131:I194" si="11">B131/D131/1000</f>
        <v>1.7036666666666667</v>
      </c>
      <c r="M131">
        <v>85</v>
      </c>
      <c r="N131">
        <v>1.9951790174283484</v>
      </c>
      <c r="O131">
        <v>-0.33984568409501503</v>
      </c>
    </row>
    <row r="132" spans="1:15" x14ac:dyDescent="0.25">
      <c r="A132" t="s">
        <v>79</v>
      </c>
      <c r="B132">
        <v>7962</v>
      </c>
      <c r="C132">
        <v>632185</v>
      </c>
      <c r="D132">
        <v>3</v>
      </c>
      <c r="E132">
        <f t="shared" si="9"/>
        <v>7.9619999999999997</v>
      </c>
      <c r="F132">
        <f t="shared" si="10"/>
        <v>632.18499999999995</v>
      </c>
      <c r="G132">
        <v>3</v>
      </c>
      <c r="H132">
        <f t="shared" si="8"/>
        <v>210.72833333333335</v>
      </c>
      <c r="I132">
        <f t="shared" si="11"/>
        <v>2.6539999999999999</v>
      </c>
      <c r="M132">
        <v>86</v>
      </c>
      <c r="N132">
        <v>2.5438743829788626</v>
      </c>
      <c r="O132">
        <v>-0.95207438297886271</v>
      </c>
    </row>
    <row r="133" spans="1:15" x14ac:dyDescent="0.25">
      <c r="A133" t="s">
        <v>79</v>
      </c>
      <c r="B133">
        <v>11026</v>
      </c>
      <c r="C133">
        <v>354921</v>
      </c>
      <c r="D133">
        <v>5</v>
      </c>
      <c r="E133">
        <f t="shared" si="9"/>
        <v>11.026</v>
      </c>
      <c r="F133">
        <f t="shared" si="10"/>
        <v>354.92099999999999</v>
      </c>
      <c r="G133">
        <v>5</v>
      </c>
      <c r="H133">
        <f t="shared" si="8"/>
        <v>70.984200000000001</v>
      </c>
      <c r="I133">
        <f t="shared" si="11"/>
        <v>2.2051999999999996</v>
      </c>
      <c r="M133">
        <v>87</v>
      </c>
      <c r="N133">
        <v>1.5896268242743536</v>
      </c>
      <c r="O133">
        <v>0.70737317572564651</v>
      </c>
    </row>
    <row r="134" spans="1:15" x14ac:dyDescent="0.25">
      <c r="A134" t="s">
        <v>79</v>
      </c>
      <c r="B134">
        <v>8003</v>
      </c>
      <c r="C134">
        <v>421923</v>
      </c>
      <c r="D134">
        <v>3</v>
      </c>
      <c r="E134">
        <f t="shared" si="9"/>
        <v>8.0030000000000001</v>
      </c>
      <c r="F134">
        <f t="shared" si="10"/>
        <v>421.923</v>
      </c>
      <c r="G134">
        <v>3</v>
      </c>
      <c r="H134">
        <f t="shared" si="8"/>
        <v>140.64099999999999</v>
      </c>
      <c r="I134">
        <f t="shared" si="11"/>
        <v>2.6676666666666664</v>
      </c>
      <c r="M134">
        <v>88</v>
      </c>
      <c r="N134">
        <v>2.2970152374702404</v>
      </c>
      <c r="O134">
        <v>-0.98501523747024033</v>
      </c>
    </row>
    <row r="135" spans="1:15" x14ac:dyDescent="0.25">
      <c r="A135" t="s">
        <v>79</v>
      </c>
      <c r="B135">
        <v>1307</v>
      </c>
      <c r="C135">
        <v>21951</v>
      </c>
      <c r="D135">
        <v>1</v>
      </c>
      <c r="E135">
        <f t="shared" si="9"/>
        <v>1.3069999999999999</v>
      </c>
      <c r="F135">
        <f t="shared" si="10"/>
        <v>21.951000000000001</v>
      </c>
      <c r="G135">
        <v>1</v>
      </c>
      <c r="H135">
        <f t="shared" si="8"/>
        <v>21.951000000000001</v>
      </c>
      <c r="I135">
        <f t="shared" si="11"/>
        <v>1.3069999999999999</v>
      </c>
      <c r="M135">
        <v>89</v>
      </c>
      <c r="N135">
        <v>1.0608813490811886</v>
      </c>
      <c r="O135">
        <v>0.15036865091881135</v>
      </c>
    </row>
    <row r="136" spans="1:15" x14ac:dyDescent="0.25">
      <c r="A136" t="s">
        <v>79</v>
      </c>
      <c r="B136">
        <v>9194</v>
      </c>
      <c r="C136">
        <v>544336</v>
      </c>
      <c r="D136">
        <v>4</v>
      </c>
      <c r="E136">
        <f t="shared" si="9"/>
        <v>9.1940000000000008</v>
      </c>
      <c r="F136">
        <f t="shared" si="10"/>
        <v>544.33600000000001</v>
      </c>
      <c r="G136">
        <v>4</v>
      </c>
      <c r="H136">
        <f t="shared" si="8"/>
        <v>136.084</v>
      </c>
      <c r="I136">
        <f t="shared" si="11"/>
        <v>2.2985000000000002</v>
      </c>
      <c r="M136">
        <v>90</v>
      </c>
      <c r="N136">
        <v>2.655821984234537</v>
      </c>
      <c r="O136">
        <v>-0.41757198423453712</v>
      </c>
    </row>
    <row r="137" spans="1:15" x14ac:dyDescent="0.25">
      <c r="A137" t="s">
        <v>79</v>
      </c>
      <c r="B137">
        <v>12681</v>
      </c>
      <c r="C137">
        <v>412712</v>
      </c>
      <c r="D137">
        <v>5</v>
      </c>
      <c r="E137">
        <f t="shared" si="9"/>
        <v>12.680999999999999</v>
      </c>
      <c r="F137">
        <f t="shared" si="10"/>
        <v>412.71199999999999</v>
      </c>
      <c r="G137">
        <v>5</v>
      </c>
      <c r="H137">
        <f t="shared" si="8"/>
        <v>82.542400000000001</v>
      </c>
      <c r="I137">
        <f t="shared" si="11"/>
        <v>2.5362</v>
      </c>
      <c r="M137">
        <v>91</v>
      </c>
      <c r="N137">
        <v>2.2817062333487521</v>
      </c>
      <c r="O137">
        <v>1.1922937666512481</v>
      </c>
    </row>
    <row r="138" spans="1:15" x14ac:dyDescent="0.25">
      <c r="A138" t="s">
        <v>79</v>
      </c>
      <c r="B138">
        <v>13300</v>
      </c>
      <c r="C138">
        <v>424422</v>
      </c>
      <c r="D138">
        <v>5</v>
      </c>
      <c r="E138">
        <f t="shared" si="9"/>
        <v>13.3</v>
      </c>
      <c r="F138">
        <f t="shared" si="10"/>
        <v>424.42200000000003</v>
      </c>
      <c r="G138">
        <v>5</v>
      </c>
      <c r="H138">
        <f t="shared" si="8"/>
        <v>84.884399999999999</v>
      </c>
      <c r="I138">
        <f t="shared" si="11"/>
        <v>2.66</v>
      </c>
      <c r="M138">
        <v>92</v>
      </c>
      <c r="N138">
        <v>1.2985984022932591</v>
      </c>
      <c r="O138">
        <v>0.18040159770674102</v>
      </c>
    </row>
    <row r="139" spans="1:15" x14ac:dyDescent="0.25">
      <c r="A139" t="s">
        <v>79</v>
      </c>
      <c r="B139">
        <v>15617</v>
      </c>
      <c r="C139">
        <v>654300</v>
      </c>
      <c r="D139">
        <v>4</v>
      </c>
      <c r="E139">
        <f t="shared" si="9"/>
        <v>15.617000000000001</v>
      </c>
      <c r="F139">
        <f t="shared" si="10"/>
        <v>654.29999999999995</v>
      </c>
      <c r="G139">
        <v>4</v>
      </c>
      <c r="H139">
        <f t="shared" si="8"/>
        <v>163.57499999999999</v>
      </c>
      <c r="I139">
        <f t="shared" si="11"/>
        <v>3.9042500000000002</v>
      </c>
      <c r="M139">
        <v>93</v>
      </c>
      <c r="N139">
        <v>1.9934030502368227</v>
      </c>
      <c r="O139">
        <v>0.93599694976317749</v>
      </c>
    </row>
    <row r="140" spans="1:15" x14ac:dyDescent="0.25">
      <c r="A140" t="s">
        <v>79</v>
      </c>
      <c r="B140">
        <v>5283</v>
      </c>
      <c r="C140">
        <v>375531</v>
      </c>
      <c r="D140">
        <v>2</v>
      </c>
      <c r="E140">
        <f t="shared" si="9"/>
        <v>5.2830000000000004</v>
      </c>
      <c r="F140">
        <f t="shared" si="10"/>
        <v>375.53100000000001</v>
      </c>
      <c r="G140">
        <v>2</v>
      </c>
      <c r="H140">
        <f t="shared" si="8"/>
        <v>187.7655</v>
      </c>
      <c r="I140">
        <f t="shared" si="11"/>
        <v>2.6415000000000002</v>
      </c>
      <c r="M140">
        <v>94</v>
      </c>
      <c r="N140">
        <v>2.1037767777672189</v>
      </c>
      <c r="O140">
        <v>-0.59827677776721888</v>
      </c>
    </row>
    <row r="141" spans="1:15" x14ac:dyDescent="0.25">
      <c r="A141" t="s">
        <v>79</v>
      </c>
      <c r="B141">
        <v>10298</v>
      </c>
      <c r="C141">
        <v>303250</v>
      </c>
      <c r="D141">
        <v>4</v>
      </c>
      <c r="E141">
        <f t="shared" si="9"/>
        <v>10.298</v>
      </c>
      <c r="F141">
        <f t="shared" si="10"/>
        <v>303.25</v>
      </c>
      <c r="G141">
        <v>4</v>
      </c>
      <c r="H141">
        <f t="shared" si="8"/>
        <v>75.8125</v>
      </c>
      <c r="I141">
        <f t="shared" si="11"/>
        <v>2.5745</v>
      </c>
      <c r="M141">
        <v>95</v>
      </c>
      <c r="N141">
        <v>1.1986932852923806</v>
      </c>
      <c r="O141">
        <v>-0.19802661862571402</v>
      </c>
    </row>
    <row r="142" spans="1:15" x14ac:dyDescent="0.25">
      <c r="A142" t="s">
        <v>79</v>
      </c>
      <c r="B142">
        <v>6451</v>
      </c>
      <c r="C142">
        <v>167520</v>
      </c>
      <c r="D142">
        <v>2</v>
      </c>
      <c r="E142">
        <f t="shared" si="9"/>
        <v>6.4509999999999996</v>
      </c>
      <c r="F142">
        <f t="shared" si="10"/>
        <v>167.52</v>
      </c>
      <c r="G142">
        <v>2</v>
      </c>
      <c r="H142">
        <f t="shared" si="8"/>
        <v>83.76</v>
      </c>
      <c r="I142">
        <f t="shared" si="11"/>
        <v>3.2254999999999998</v>
      </c>
      <c r="M142">
        <v>96</v>
      </c>
      <c r="N142">
        <v>1.6220226671819242</v>
      </c>
      <c r="O142">
        <v>-0.2190226671819242</v>
      </c>
    </row>
    <row r="143" spans="1:15" x14ac:dyDescent="0.25">
      <c r="A143" t="s">
        <v>79</v>
      </c>
      <c r="B143">
        <v>13401</v>
      </c>
      <c r="C143">
        <v>596116</v>
      </c>
      <c r="D143">
        <v>2</v>
      </c>
      <c r="E143">
        <f t="shared" si="9"/>
        <v>13.401</v>
      </c>
      <c r="F143">
        <f t="shared" si="10"/>
        <v>596.11599999999999</v>
      </c>
      <c r="G143">
        <v>2</v>
      </c>
      <c r="H143">
        <f t="shared" si="8"/>
        <v>298.05799999999999</v>
      </c>
      <c r="I143">
        <f t="shared" si="11"/>
        <v>6.7004999999999999</v>
      </c>
      <c r="M143">
        <v>97</v>
      </c>
      <c r="N143">
        <v>1.4941465242379839</v>
      </c>
      <c r="O143">
        <v>2.150353475762016</v>
      </c>
    </row>
    <row r="144" spans="1:15" x14ac:dyDescent="0.25">
      <c r="A144" t="s">
        <v>79</v>
      </c>
      <c r="B144">
        <v>4090</v>
      </c>
      <c r="C144">
        <v>180540</v>
      </c>
      <c r="D144">
        <v>3</v>
      </c>
      <c r="E144">
        <f t="shared" si="9"/>
        <v>4.09</v>
      </c>
      <c r="F144">
        <f t="shared" si="10"/>
        <v>180.54</v>
      </c>
      <c r="G144">
        <v>3</v>
      </c>
      <c r="H144">
        <f t="shared" si="8"/>
        <v>60.18</v>
      </c>
      <c r="I144">
        <f t="shared" si="11"/>
        <v>1.3633333333333333</v>
      </c>
      <c r="M144">
        <v>98</v>
      </c>
      <c r="N144">
        <v>1.4516604404865081</v>
      </c>
      <c r="O144">
        <v>0.3123395595134919</v>
      </c>
    </row>
    <row r="145" spans="1:15" x14ac:dyDescent="0.25">
      <c r="A145" t="s">
        <v>79</v>
      </c>
      <c r="B145">
        <v>8697</v>
      </c>
      <c r="C145">
        <v>311034</v>
      </c>
      <c r="D145">
        <v>4</v>
      </c>
      <c r="E145">
        <f t="shared" si="9"/>
        <v>8.6969999999999992</v>
      </c>
      <c r="F145">
        <f t="shared" si="10"/>
        <v>311.03399999999999</v>
      </c>
      <c r="G145">
        <v>4</v>
      </c>
      <c r="H145">
        <f t="shared" si="8"/>
        <v>77.758499999999998</v>
      </c>
      <c r="I145">
        <f t="shared" si="11"/>
        <v>2.1742499999999998</v>
      </c>
      <c r="M145">
        <v>99</v>
      </c>
      <c r="N145">
        <v>1.368080889607457</v>
      </c>
      <c r="O145">
        <v>0.125776253249686</v>
      </c>
    </row>
    <row r="146" spans="1:15" x14ac:dyDescent="0.25">
      <c r="A146" t="s">
        <v>79</v>
      </c>
      <c r="B146">
        <v>8131</v>
      </c>
      <c r="C146">
        <v>603405</v>
      </c>
      <c r="D146">
        <v>4</v>
      </c>
      <c r="E146">
        <f t="shared" si="9"/>
        <v>8.1310000000000002</v>
      </c>
      <c r="F146">
        <f t="shared" si="10"/>
        <v>603.40499999999997</v>
      </c>
      <c r="G146">
        <v>4</v>
      </c>
      <c r="H146">
        <f t="shared" si="8"/>
        <v>150.85124999999999</v>
      </c>
      <c r="I146">
        <f t="shared" si="11"/>
        <v>2.0327500000000001</v>
      </c>
      <c r="M146">
        <v>100</v>
      </c>
      <c r="N146">
        <v>1.2035569962126278</v>
      </c>
      <c r="O146">
        <v>0.6614430037873722</v>
      </c>
    </row>
    <row r="147" spans="1:15" x14ac:dyDescent="0.25">
      <c r="A147" t="s">
        <v>79</v>
      </c>
      <c r="B147">
        <v>3398</v>
      </c>
      <c r="C147">
        <v>100900</v>
      </c>
      <c r="D147">
        <v>2</v>
      </c>
      <c r="E147">
        <f t="shared" si="9"/>
        <v>3.3980000000000001</v>
      </c>
      <c r="F147">
        <f t="shared" si="10"/>
        <v>100.9</v>
      </c>
      <c r="G147">
        <v>2</v>
      </c>
      <c r="H147">
        <f t="shared" si="8"/>
        <v>50.45</v>
      </c>
      <c r="I147">
        <f t="shared" si="11"/>
        <v>1.6990000000000001</v>
      </c>
      <c r="M147">
        <v>101</v>
      </c>
      <c r="N147">
        <v>1.6738264008122474</v>
      </c>
      <c r="O147">
        <v>0.66484026585441924</v>
      </c>
    </row>
    <row r="148" spans="1:15" x14ac:dyDescent="0.25">
      <c r="A148" t="s">
        <v>79</v>
      </c>
      <c r="B148">
        <v>13133</v>
      </c>
      <c r="C148">
        <v>887261</v>
      </c>
      <c r="D148">
        <v>6</v>
      </c>
      <c r="E148">
        <f t="shared" si="9"/>
        <v>13.132999999999999</v>
      </c>
      <c r="F148">
        <f t="shared" si="10"/>
        <v>887.26099999999997</v>
      </c>
      <c r="G148">
        <v>6</v>
      </c>
      <c r="H148">
        <f t="shared" si="8"/>
        <v>147.87683333333334</v>
      </c>
      <c r="I148">
        <f t="shared" si="11"/>
        <v>2.1888333333333336</v>
      </c>
      <c r="M148">
        <v>102</v>
      </c>
      <c r="N148">
        <v>1.2509575434323752</v>
      </c>
      <c r="O148">
        <v>0.4285424565676248</v>
      </c>
    </row>
    <row r="149" spans="1:15" x14ac:dyDescent="0.25">
      <c r="A149" t="s">
        <v>79</v>
      </c>
      <c r="B149">
        <v>7496</v>
      </c>
      <c r="C149">
        <v>342720</v>
      </c>
      <c r="D149">
        <v>4</v>
      </c>
      <c r="E149">
        <f t="shared" si="9"/>
        <v>7.4960000000000004</v>
      </c>
      <c r="F149">
        <f t="shared" si="10"/>
        <v>342.72</v>
      </c>
      <c r="G149">
        <v>4</v>
      </c>
      <c r="H149">
        <f t="shared" si="8"/>
        <v>85.68</v>
      </c>
      <c r="I149">
        <f t="shared" si="11"/>
        <v>1.8740000000000001</v>
      </c>
      <c r="M149">
        <v>103</v>
      </c>
      <c r="N149">
        <v>1.2335586381909063</v>
      </c>
      <c r="O149">
        <v>0.23958421895195081</v>
      </c>
    </row>
    <row r="150" spans="1:15" x14ac:dyDescent="0.25">
      <c r="A150" t="s">
        <v>79</v>
      </c>
      <c r="B150">
        <v>7699</v>
      </c>
      <c r="C150">
        <v>303800</v>
      </c>
      <c r="D150">
        <v>5</v>
      </c>
      <c r="E150">
        <f t="shared" si="9"/>
        <v>7.6989999999999998</v>
      </c>
      <c r="F150">
        <f t="shared" si="10"/>
        <v>303.8</v>
      </c>
      <c r="G150">
        <v>5</v>
      </c>
      <c r="H150">
        <f t="shared" si="8"/>
        <v>60.76</v>
      </c>
      <c r="I150">
        <f t="shared" si="11"/>
        <v>1.5398000000000001</v>
      </c>
      <c r="M150">
        <v>104</v>
      </c>
      <c r="N150">
        <v>1.265876629022443</v>
      </c>
      <c r="O150">
        <v>0.19032337097755692</v>
      </c>
    </row>
    <row r="151" spans="1:15" x14ac:dyDescent="0.25">
      <c r="A151" t="s">
        <v>79</v>
      </c>
      <c r="B151">
        <v>6578</v>
      </c>
      <c r="C151">
        <v>363081</v>
      </c>
      <c r="D151">
        <v>5</v>
      </c>
      <c r="E151">
        <f t="shared" si="9"/>
        <v>6.5780000000000003</v>
      </c>
      <c r="F151">
        <f t="shared" si="10"/>
        <v>363.08100000000002</v>
      </c>
      <c r="G151">
        <v>5</v>
      </c>
      <c r="H151">
        <f t="shared" si="8"/>
        <v>72.616199999999992</v>
      </c>
      <c r="I151">
        <f t="shared" si="11"/>
        <v>1.3155999999999999</v>
      </c>
      <c r="M151">
        <v>105</v>
      </c>
      <c r="N151">
        <v>1.4504557109787457</v>
      </c>
      <c r="O151">
        <v>0.2945442890212544</v>
      </c>
    </row>
    <row r="152" spans="1:15" x14ac:dyDescent="0.25">
      <c r="A152" t="s">
        <v>79</v>
      </c>
      <c r="B152">
        <v>3337</v>
      </c>
      <c r="C152">
        <v>232938</v>
      </c>
      <c r="D152">
        <v>4</v>
      </c>
      <c r="E152">
        <f t="shared" si="9"/>
        <v>3.3370000000000002</v>
      </c>
      <c r="F152">
        <f t="shared" si="10"/>
        <v>232.93799999999999</v>
      </c>
      <c r="G152">
        <v>4</v>
      </c>
      <c r="H152">
        <f t="shared" si="8"/>
        <v>58.234499999999997</v>
      </c>
      <c r="I152">
        <f t="shared" si="11"/>
        <v>0.83425000000000005</v>
      </c>
      <c r="M152">
        <v>106</v>
      </c>
      <c r="N152">
        <v>2.8066017738579463</v>
      </c>
      <c r="O152">
        <v>-2.1601773857946149E-2</v>
      </c>
    </row>
    <row r="153" spans="1:15" x14ac:dyDescent="0.25">
      <c r="A153" t="s">
        <v>79</v>
      </c>
      <c r="B153">
        <v>4111</v>
      </c>
      <c r="C153">
        <v>312282</v>
      </c>
      <c r="D153">
        <v>4</v>
      </c>
      <c r="E153">
        <f t="shared" si="9"/>
        <v>4.1109999999999998</v>
      </c>
      <c r="F153">
        <f t="shared" si="10"/>
        <v>312.28199999999998</v>
      </c>
      <c r="G153">
        <v>4</v>
      </c>
      <c r="H153">
        <f t="shared" si="8"/>
        <v>78.070499999999996</v>
      </c>
      <c r="I153">
        <f t="shared" si="11"/>
        <v>1.0277499999999999</v>
      </c>
      <c r="M153">
        <v>107</v>
      </c>
      <c r="N153">
        <v>3.0122938495550446</v>
      </c>
      <c r="O153">
        <v>0.71695615044495531</v>
      </c>
    </row>
    <row r="154" spans="1:15" x14ac:dyDescent="0.25">
      <c r="A154" t="s">
        <v>79</v>
      </c>
      <c r="B154">
        <v>10381</v>
      </c>
      <c r="C154">
        <v>242822</v>
      </c>
      <c r="D154">
        <v>6</v>
      </c>
      <c r="E154">
        <f t="shared" si="9"/>
        <v>10.381</v>
      </c>
      <c r="F154">
        <f t="shared" si="10"/>
        <v>242.822</v>
      </c>
      <c r="G154">
        <v>6</v>
      </c>
      <c r="H154">
        <f t="shared" si="8"/>
        <v>40.470333333333336</v>
      </c>
      <c r="I154">
        <f t="shared" si="11"/>
        <v>1.7301666666666669</v>
      </c>
      <c r="M154">
        <v>108</v>
      </c>
      <c r="N154">
        <v>2.1557528288762788</v>
      </c>
      <c r="O154">
        <v>0.14574717112372104</v>
      </c>
    </row>
    <row r="155" spans="1:15" x14ac:dyDescent="0.25">
      <c r="A155" t="s">
        <v>79</v>
      </c>
      <c r="B155">
        <v>8798</v>
      </c>
      <c r="C155">
        <v>251515</v>
      </c>
      <c r="D155">
        <v>6</v>
      </c>
      <c r="E155">
        <f t="shared" si="9"/>
        <v>8.798</v>
      </c>
      <c r="F155">
        <f t="shared" si="10"/>
        <v>251.51499999999999</v>
      </c>
      <c r="G155">
        <v>6</v>
      </c>
      <c r="H155">
        <f t="shared" si="8"/>
        <v>41.919166666666662</v>
      </c>
      <c r="I155">
        <f t="shared" si="11"/>
        <v>1.4663333333333333</v>
      </c>
      <c r="M155">
        <v>109</v>
      </c>
      <c r="N155">
        <v>2.0257133229722233</v>
      </c>
      <c r="O155">
        <v>-0.3175704658293661</v>
      </c>
    </row>
    <row r="156" spans="1:15" x14ac:dyDescent="0.25">
      <c r="A156" t="s">
        <v>79</v>
      </c>
      <c r="B156">
        <v>7003</v>
      </c>
      <c r="C156">
        <v>539241</v>
      </c>
      <c r="D156">
        <v>3</v>
      </c>
      <c r="E156">
        <f t="shared" si="9"/>
        <v>7.0030000000000001</v>
      </c>
      <c r="F156">
        <f t="shared" si="10"/>
        <v>539.24099999999999</v>
      </c>
      <c r="G156">
        <v>3</v>
      </c>
      <c r="H156">
        <f t="shared" si="8"/>
        <v>179.74700000000001</v>
      </c>
      <c r="I156">
        <f t="shared" si="11"/>
        <v>2.3343333333333334</v>
      </c>
      <c r="M156">
        <v>110</v>
      </c>
      <c r="N156">
        <v>2.2651591653267484</v>
      </c>
      <c r="O156">
        <v>-0.54595916532674837</v>
      </c>
    </row>
    <row r="157" spans="1:15" x14ac:dyDescent="0.25">
      <c r="A157" t="s">
        <v>79</v>
      </c>
      <c r="B157">
        <v>7630</v>
      </c>
      <c r="C157">
        <v>251100</v>
      </c>
      <c r="D157">
        <v>4</v>
      </c>
      <c r="E157">
        <f t="shared" si="9"/>
        <v>7.63</v>
      </c>
      <c r="F157">
        <f t="shared" si="10"/>
        <v>251.1</v>
      </c>
      <c r="G157">
        <v>4</v>
      </c>
      <c r="H157">
        <f t="shared" si="8"/>
        <v>62.774999999999999</v>
      </c>
      <c r="I157">
        <f t="shared" si="11"/>
        <v>1.9075</v>
      </c>
      <c r="M157">
        <v>111</v>
      </c>
      <c r="N157">
        <v>1.4965329585212022</v>
      </c>
      <c r="O157">
        <v>0.51226704147879776</v>
      </c>
    </row>
    <row r="158" spans="1:15" x14ac:dyDescent="0.25">
      <c r="A158" t="s">
        <v>79</v>
      </c>
      <c r="B158">
        <v>9823</v>
      </c>
      <c r="C158">
        <v>961571</v>
      </c>
      <c r="D158">
        <v>7</v>
      </c>
      <c r="E158">
        <f t="shared" si="9"/>
        <v>9.8230000000000004</v>
      </c>
      <c r="F158">
        <f t="shared" si="10"/>
        <v>961.57100000000003</v>
      </c>
      <c r="G158">
        <v>7</v>
      </c>
      <c r="H158">
        <f t="shared" si="8"/>
        <v>137.36728571428571</v>
      </c>
      <c r="I158">
        <f t="shared" si="11"/>
        <v>1.4032857142857142</v>
      </c>
      <c r="M158">
        <v>112</v>
      </c>
      <c r="N158">
        <v>2.1267067924847716</v>
      </c>
      <c r="O158">
        <v>-0.10695679248477141</v>
      </c>
    </row>
    <row r="159" spans="1:15" x14ac:dyDescent="0.25">
      <c r="A159" t="s">
        <v>79</v>
      </c>
      <c r="B159">
        <v>5905</v>
      </c>
      <c r="C159">
        <v>234200</v>
      </c>
      <c r="D159">
        <v>4</v>
      </c>
      <c r="E159">
        <f t="shared" si="9"/>
        <v>5.9050000000000002</v>
      </c>
      <c r="F159">
        <f t="shared" si="10"/>
        <v>234.2</v>
      </c>
      <c r="G159">
        <v>4</v>
      </c>
      <c r="H159">
        <f t="shared" si="8"/>
        <v>58.55</v>
      </c>
      <c r="I159">
        <f t="shared" si="11"/>
        <v>1.4762500000000001</v>
      </c>
      <c r="M159">
        <v>113</v>
      </c>
      <c r="N159">
        <v>1.0008285691520229</v>
      </c>
      <c r="O159">
        <v>0.74357143084797728</v>
      </c>
    </row>
    <row r="160" spans="1:15" x14ac:dyDescent="0.25">
      <c r="A160" t="s">
        <v>79</v>
      </c>
      <c r="B160">
        <v>5674</v>
      </c>
      <c r="C160">
        <v>603971</v>
      </c>
      <c r="D160">
        <v>3</v>
      </c>
      <c r="E160">
        <f t="shared" si="9"/>
        <v>5.6740000000000004</v>
      </c>
      <c r="F160">
        <f t="shared" si="10"/>
        <v>603.971</v>
      </c>
      <c r="G160">
        <v>3</v>
      </c>
      <c r="H160">
        <f t="shared" si="8"/>
        <v>201.32366666666667</v>
      </c>
      <c r="I160">
        <f t="shared" si="11"/>
        <v>1.8913333333333333</v>
      </c>
      <c r="M160">
        <v>114</v>
      </c>
      <c r="N160">
        <v>1.17147600811719</v>
      </c>
      <c r="O160">
        <v>0.7536906585494767</v>
      </c>
    </row>
    <row r="161" spans="1:15" x14ac:dyDescent="0.25">
      <c r="A161" t="s">
        <v>79</v>
      </c>
      <c r="B161">
        <v>2182</v>
      </c>
      <c r="C161">
        <v>245250</v>
      </c>
      <c r="D161">
        <v>4</v>
      </c>
      <c r="E161">
        <f t="shared" si="9"/>
        <v>2.1819999999999999</v>
      </c>
      <c r="F161">
        <f t="shared" si="10"/>
        <v>245.25</v>
      </c>
      <c r="G161">
        <v>4</v>
      </c>
      <c r="H161">
        <f t="shared" si="8"/>
        <v>61.3125</v>
      </c>
      <c r="I161">
        <f t="shared" si="11"/>
        <v>0.54549999999999998</v>
      </c>
      <c r="M161">
        <v>115</v>
      </c>
      <c r="N161">
        <v>1.2549536384986339</v>
      </c>
      <c r="O161">
        <v>-2.6620305165300673E-2</v>
      </c>
    </row>
    <row r="162" spans="1:15" x14ac:dyDescent="0.25">
      <c r="A162" t="s">
        <v>79</v>
      </c>
      <c r="B162">
        <v>5056</v>
      </c>
      <c r="C162">
        <v>211552</v>
      </c>
      <c r="D162">
        <v>5</v>
      </c>
      <c r="E162">
        <f t="shared" si="9"/>
        <v>5.056</v>
      </c>
      <c r="F162">
        <f t="shared" si="10"/>
        <v>211.55199999999999</v>
      </c>
      <c r="G162">
        <v>5</v>
      </c>
      <c r="H162">
        <f t="shared" si="8"/>
        <v>42.310400000000001</v>
      </c>
      <c r="I162">
        <f t="shared" si="11"/>
        <v>1.0112000000000001</v>
      </c>
      <c r="M162">
        <v>116</v>
      </c>
      <c r="N162">
        <v>2.1286445092993569</v>
      </c>
      <c r="O162">
        <v>-0.25914450929935695</v>
      </c>
    </row>
    <row r="163" spans="1:15" x14ac:dyDescent="0.25">
      <c r="A163" t="s">
        <v>79</v>
      </c>
      <c r="B163">
        <v>8195</v>
      </c>
      <c r="C163">
        <v>262411</v>
      </c>
      <c r="D163">
        <v>5</v>
      </c>
      <c r="E163">
        <f t="shared" si="9"/>
        <v>8.1950000000000003</v>
      </c>
      <c r="F163">
        <f t="shared" si="10"/>
        <v>262.411</v>
      </c>
      <c r="G163">
        <v>5</v>
      </c>
      <c r="H163">
        <f t="shared" si="8"/>
        <v>52.482199999999999</v>
      </c>
      <c r="I163">
        <f t="shared" si="11"/>
        <v>1.639</v>
      </c>
      <c r="M163">
        <v>117</v>
      </c>
      <c r="N163">
        <v>1.3607742801322</v>
      </c>
      <c r="O163">
        <v>-1.557428013220008E-2</v>
      </c>
    </row>
    <row r="164" spans="1:15" x14ac:dyDescent="0.25">
      <c r="A164" t="s">
        <v>79</v>
      </c>
      <c r="B164">
        <v>7554</v>
      </c>
      <c r="C164">
        <v>576266</v>
      </c>
      <c r="D164">
        <v>4</v>
      </c>
      <c r="E164">
        <f t="shared" si="9"/>
        <v>7.5540000000000003</v>
      </c>
      <c r="F164">
        <f t="shared" si="10"/>
        <v>576.26599999999996</v>
      </c>
      <c r="G164">
        <v>4</v>
      </c>
      <c r="H164">
        <f t="shared" si="8"/>
        <v>144.06649999999999</v>
      </c>
      <c r="I164">
        <f t="shared" si="11"/>
        <v>1.8885000000000001</v>
      </c>
      <c r="M164">
        <v>118</v>
      </c>
      <c r="N164">
        <v>1.5672395406813244</v>
      </c>
      <c r="O164">
        <v>-5.3239540681324415E-2</v>
      </c>
    </row>
    <row r="165" spans="1:15" x14ac:dyDescent="0.25">
      <c r="A165" t="s">
        <v>79</v>
      </c>
      <c r="B165">
        <v>4700</v>
      </c>
      <c r="C165">
        <v>324900</v>
      </c>
      <c r="D165">
        <v>6</v>
      </c>
      <c r="E165">
        <f t="shared" si="9"/>
        <v>4.7</v>
      </c>
      <c r="F165">
        <f t="shared" si="10"/>
        <v>324.89999999999998</v>
      </c>
      <c r="G165">
        <v>6</v>
      </c>
      <c r="H165">
        <f t="shared" si="8"/>
        <v>54.15</v>
      </c>
      <c r="I165">
        <f t="shared" si="11"/>
        <v>0.78333333333333333</v>
      </c>
      <c r="M165">
        <v>119</v>
      </c>
      <c r="N165">
        <v>1.3824688771658284</v>
      </c>
      <c r="O165">
        <v>1.9531122834171466E-2</v>
      </c>
    </row>
    <row r="166" spans="1:15" x14ac:dyDescent="0.25">
      <c r="A166" t="s">
        <v>79</v>
      </c>
      <c r="B166">
        <v>4493</v>
      </c>
      <c r="C166">
        <v>523968</v>
      </c>
      <c r="D166">
        <v>3</v>
      </c>
      <c r="E166">
        <f t="shared" si="9"/>
        <v>4.4930000000000003</v>
      </c>
      <c r="F166">
        <f t="shared" si="10"/>
        <v>523.96799999999996</v>
      </c>
      <c r="G166">
        <v>3</v>
      </c>
      <c r="H166">
        <f t="shared" si="8"/>
        <v>174.65600000000001</v>
      </c>
      <c r="I166">
        <f t="shared" si="11"/>
        <v>1.4976666666666667</v>
      </c>
      <c r="M166">
        <v>120</v>
      </c>
      <c r="N166">
        <v>1.5762942715328008</v>
      </c>
      <c r="O166">
        <v>-0.38979427153280066</v>
      </c>
    </row>
    <row r="167" spans="1:15" x14ac:dyDescent="0.25">
      <c r="A167" t="s">
        <v>79</v>
      </c>
      <c r="B167">
        <v>9863</v>
      </c>
      <c r="C167">
        <v>376000</v>
      </c>
      <c r="D167">
        <v>7</v>
      </c>
      <c r="E167">
        <f t="shared" si="9"/>
        <v>9.8629999999999995</v>
      </c>
      <c r="F167">
        <f t="shared" si="10"/>
        <v>376</v>
      </c>
      <c r="G167">
        <v>7</v>
      </c>
      <c r="H167">
        <f t="shared" si="8"/>
        <v>53.714285714285715</v>
      </c>
      <c r="I167">
        <f t="shared" si="11"/>
        <v>1.409</v>
      </c>
      <c r="M167">
        <v>121</v>
      </c>
      <c r="N167">
        <v>1.371214487304697</v>
      </c>
      <c r="O167">
        <v>-6.4964487304697061E-2</v>
      </c>
    </row>
    <row r="168" spans="1:15" x14ac:dyDescent="0.25">
      <c r="A168" t="s">
        <v>79</v>
      </c>
      <c r="B168">
        <v>7008</v>
      </c>
      <c r="C168">
        <v>220200</v>
      </c>
      <c r="D168">
        <v>4</v>
      </c>
      <c r="E168">
        <f t="shared" si="9"/>
        <v>7.008</v>
      </c>
      <c r="F168">
        <f t="shared" si="10"/>
        <v>220.2</v>
      </c>
      <c r="G168">
        <v>4</v>
      </c>
      <c r="H168">
        <f t="shared" si="8"/>
        <v>55.05</v>
      </c>
      <c r="I168">
        <f t="shared" si="11"/>
        <v>1.752</v>
      </c>
      <c r="M168">
        <v>122</v>
      </c>
      <c r="N168">
        <v>1.1795122252482391</v>
      </c>
      <c r="O168">
        <v>0.55548777475176103</v>
      </c>
    </row>
    <row r="169" spans="1:15" x14ac:dyDescent="0.25">
      <c r="A169" t="s">
        <v>79</v>
      </c>
      <c r="B169">
        <v>6707</v>
      </c>
      <c r="C169">
        <v>257850</v>
      </c>
      <c r="D169">
        <v>4</v>
      </c>
      <c r="E169">
        <f t="shared" si="9"/>
        <v>6.7069999999999999</v>
      </c>
      <c r="F169">
        <f t="shared" si="10"/>
        <v>257.85000000000002</v>
      </c>
      <c r="G169">
        <v>4</v>
      </c>
      <c r="H169">
        <f t="shared" si="8"/>
        <v>64.462500000000006</v>
      </c>
      <c r="I169">
        <f t="shared" si="11"/>
        <v>1.67675</v>
      </c>
      <c r="M169">
        <v>123</v>
      </c>
      <c r="N169">
        <v>1.3846216176179857</v>
      </c>
      <c r="O169">
        <v>-9.0288284284652409E-2</v>
      </c>
    </row>
    <row r="170" spans="1:15" x14ac:dyDescent="0.25">
      <c r="A170" t="s">
        <v>79</v>
      </c>
      <c r="B170">
        <v>6578</v>
      </c>
      <c r="C170">
        <v>535670</v>
      </c>
      <c r="D170">
        <v>4</v>
      </c>
      <c r="E170">
        <f t="shared" si="9"/>
        <v>6.5780000000000003</v>
      </c>
      <c r="F170">
        <f t="shared" si="10"/>
        <v>535.66999999999996</v>
      </c>
      <c r="G170">
        <v>4</v>
      </c>
      <c r="H170">
        <f t="shared" si="8"/>
        <v>133.91749999999999</v>
      </c>
      <c r="I170">
        <f t="shared" si="11"/>
        <v>1.6445000000000001</v>
      </c>
      <c r="M170">
        <v>124</v>
      </c>
      <c r="N170">
        <v>2.2755247605267703</v>
      </c>
      <c r="O170">
        <v>-0.44127476052677039</v>
      </c>
    </row>
    <row r="171" spans="1:15" x14ac:dyDescent="0.25">
      <c r="A171" t="s">
        <v>79</v>
      </c>
      <c r="B171">
        <v>5694</v>
      </c>
      <c r="C171">
        <v>195000</v>
      </c>
      <c r="D171">
        <v>5</v>
      </c>
      <c r="E171">
        <f t="shared" si="9"/>
        <v>5.694</v>
      </c>
      <c r="F171">
        <f t="shared" si="10"/>
        <v>195</v>
      </c>
      <c r="G171">
        <v>5</v>
      </c>
      <c r="H171">
        <f t="shared" si="8"/>
        <v>39</v>
      </c>
      <c r="I171">
        <f t="shared" si="11"/>
        <v>1.1388</v>
      </c>
      <c r="M171">
        <v>125</v>
      </c>
      <c r="N171">
        <v>1.2927716676847594</v>
      </c>
      <c r="O171">
        <v>-3.7271667684759313E-2</v>
      </c>
    </row>
    <row r="172" spans="1:15" x14ac:dyDescent="0.25">
      <c r="A172" t="s">
        <v>79</v>
      </c>
      <c r="B172">
        <v>5017</v>
      </c>
      <c r="C172">
        <v>286882</v>
      </c>
      <c r="D172">
        <v>4</v>
      </c>
      <c r="E172">
        <f t="shared" si="9"/>
        <v>5.0170000000000003</v>
      </c>
      <c r="F172">
        <f t="shared" si="10"/>
        <v>286.88200000000001</v>
      </c>
      <c r="G172">
        <v>4</v>
      </c>
      <c r="H172">
        <f t="shared" si="8"/>
        <v>71.720500000000001</v>
      </c>
      <c r="I172">
        <f t="shared" si="11"/>
        <v>1.2542500000000001</v>
      </c>
      <c r="M172">
        <v>126</v>
      </c>
      <c r="N172">
        <v>1.2247347096115253</v>
      </c>
      <c r="O172">
        <v>0.13646529038847466</v>
      </c>
    </row>
    <row r="173" spans="1:15" x14ac:dyDescent="0.25">
      <c r="A173" t="s">
        <v>79</v>
      </c>
      <c r="B173">
        <v>4777</v>
      </c>
      <c r="C173">
        <v>167200</v>
      </c>
      <c r="D173">
        <v>4</v>
      </c>
      <c r="E173">
        <f t="shared" si="9"/>
        <v>4.7770000000000001</v>
      </c>
      <c r="F173">
        <f t="shared" si="10"/>
        <v>167.2</v>
      </c>
      <c r="G173">
        <v>4</v>
      </c>
      <c r="H173">
        <f t="shared" si="8"/>
        <v>41.8</v>
      </c>
      <c r="I173">
        <f t="shared" si="11"/>
        <v>1.19425</v>
      </c>
      <c r="M173">
        <v>127</v>
      </c>
      <c r="N173">
        <v>1.224822488402673</v>
      </c>
      <c r="O173">
        <v>-0.39842248840267303</v>
      </c>
    </row>
    <row r="174" spans="1:15" x14ac:dyDescent="0.25">
      <c r="A174" t="s">
        <v>79</v>
      </c>
      <c r="B174">
        <v>2269</v>
      </c>
      <c r="C174">
        <v>34616</v>
      </c>
      <c r="D174">
        <v>2</v>
      </c>
      <c r="E174">
        <f t="shared" si="9"/>
        <v>2.2690000000000001</v>
      </c>
      <c r="F174">
        <f t="shared" si="10"/>
        <v>34.616</v>
      </c>
      <c r="G174">
        <v>2</v>
      </c>
      <c r="H174">
        <f t="shared" si="8"/>
        <v>17.308</v>
      </c>
      <c r="I174">
        <f t="shared" si="11"/>
        <v>1.1345000000000001</v>
      </c>
      <c r="M174">
        <v>128</v>
      </c>
      <c r="N174">
        <v>2.2782305417638975</v>
      </c>
      <c r="O174">
        <v>-1.2027305417638976</v>
      </c>
    </row>
    <row r="175" spans="1:15" x14ac:dyDescent="0.25">
      <c r="A175" t="s">
        <v>79</v>
      </c>
      <c r="B175">
        <v>2127</v>
      </c>
      <c r="C175">
        <v>38021</v>
      </c>
      <c r="D175">
        <v>2</v>
      </c>
      <c r="E175">
        <f t="shared" si="9"/>
        <v>2.1269999999999998</v>
      </c>
      <c r="F175">
        <f t="shared" si="10"/>
        <v>38.021000000000001</v>
      </c>
      <c r="G175">
        <v>2</v>
      </c>
      <c r="H175">
        <f t="shared" si="8"/>
        <v>19.0105</v>
      </c>
      <c r="I175">
        <f t="shared" si="11"/>
        <v>1.0634999999999999</v>
      </c>
      <c r="M175">
        <v>129</v>
      </c>
      <c r="N175">
        <v>1.4834814011135409</v>
      </c>
      <c r="O175">
        <v>-0.54948140111354082</v>
      </c>
    </row>
    <row r="176" spans="1:15" x14ac:dyDescent="0.25">
      <c r="A176" t="s">
        <v>79</v>
      </c>
      <c r="B176">
        <v>3999</v>
      </c>
      <c r="C176">
        <v>153100</v>
      </c>
      <c r="D176">
        <v>3</v>
      </c>
      <c r="E176">
        <f t="shared" si="9"/>
        <v>3.9990000000000001</v>
      </c>
      <c r="F176">
        <f t="shared" si="10"/>
        <v>153.1</v>
      </c>
      <c r="G176">
        <v>3</v>
      </c>
      <c r="H176">
        <f t="shared" si="8"/>
        <v>51.033333333333339</v>
      </c>
      <c r="I176">
        <f t="shared" si="11"/>
        <v>1.333</v>
      </c>
      <c r="M176">
        <v>130</v>
      </c>
      <c r="N176">
        <v>1.230726692141874</v>
      </c>
      <c r="O176">
        <v>0.47293997452479264</v>
      </c>
    </row>
    <row r="177" spans="1:15" x14ac:dyDescent="0.25">
      <c r="A177" t="s">
        <v>79</v>
      </c>
      <c r="B177">
        <v>5036</v>
      </c>
      <c r="C177">
        <v>192530</v>
      </c>
      <c r="D177">
        <v>4</v>
      </c>
      <c r="E177">
        <f t="shared" si="9"/>
        <v>5.0359999999999996</v>
      </c>
      <c r="F177">
        <f t="shared" si="10"/>
        <v>192.53</v>
      </c>
      <c r="G177">
        <v>4</v>
      </c>
      <c r="H177">
        <f t="shared" si="8"/>
        <v>48.1325</v>
      </c>
      <c r="I177">
        <f t="shared" si="11"/>
        <v>1.2589999999999999</v>
      </c>
      <c r="M177">
        <v>131</v>
      </c>
      <c r="N177">
        <v>2.7708974364147738</v>
      </c>
      <c r="O177">
        <v>-0.1168974364147739</v>
      </c>
    </row>
    <row r="178" spans="1:15" x14ac:dyDescent="0.25">
      <c r="A178" t="s">
        <v>79</v>
      </c>
      <c r="B178">
        <v>6984</v>
      </c>
      <c r="C178">
        <v>272050</v>
      </c>
      <c r="D178">
        <v>5</v>
      </c>
      <c r="E178">
        <f t="shared" si="9"/>
        <v>6.984</v>
      </c>
      <c r="F178">
        <f t="shared" si="10"/>
        <v>272.05</v>
      </c>
      <c r="G178">
        <v>5</v>
      </c>
      <c r="H178">
        <f t="shared" si="8"/>
        <v>54.41</v>
      </c>
      <c r="I178">
        <f t="shared" si="11"/>
        <v>1.3968</v>
      </c>
      <c r="M178">
        <v>132</v>
      </c>
      <c r="N178">
        <v>1.419991608216248</v>
      </c>
      <c r="O178">
        <v>0.78520839178375157</v>
      </c>
    </row>
    <row r="179" spans="1:15" x14ac:dyDescent="0.25">
      <c r="A179" t="s">
        <v>79</v>
      </c>
      <c r="B179">
        <v>8516</v>
      </c>
      <c r="C179">
        <v>471798</v>
      </c>
      <c r="D179">
        <v>6</v>
      </c>
      <c r="E179">
        <f t="shared" si="9"/>
        <v>8.516</v>
      </c>
      <c r="F179">
        <f t="shared" si="10"/>
        <v>471.798</v>
      </c>
      <c r="G179">
        <v>6</v>
      </c>
      <c r="H179">
        <f t="shared" si="8"/>
        <v>78.632999999999996</v>
      </c>
      <c r="I179">
        <f t="shared" si="11"/>
        <v>1.4193333333333333</v>
      </c>
      <c r="M179">
        <v>133</v>
      </c>
      <c r="N179">
        <v>2.1556792969383229</v>
      </c>
      <c r="O179">
        <v>0.51198736972834347</v>
      </c>
    </row>
    <row r="180" spans="1:15" x14ac:dyDescent="0.25">
      <c r="A180" t="s">
        <v>79</v>
      </c>
      <c r="B180">
        <v>4032</v>
      </c>
      <c r="C180">
        <v>177000</v>
      </c>
      <c r="D180">
        <v>3</v>
      </c>
      <c r="E180">
        <f t="shared" si="9"/>
        <v>4.032</v>
      </c>
      <c r="F180">
        <f t="shared" si="10"/>
        <v>177</v>
      </c>
      <c r="G180">
        <v>3</v>
      </c>
      <c r="H180">
        <f t="shared" si="8"/>
        <v>59</v>
      </c>
      <c r="I180">
        <f t="shared" si="11"/>
        <v>1.3440000000000001</v>
      </c>
      <c r="M180">
        <v>134</v>
      </c>
      <c r="N180">
        <v>1.2380815436070094</v>
      </c>
      <c r="O180">
        <v>6.8918456392990546E-2</v>
      </c>
    </row>
    <row r="181" spans="1:15" x14ac:dyDescent="0.25">
      <c r="A181" t="s">
        <v>79</v>
      </c>
      <c r="B181">
        <v>1673</v>
      </c>
      <c r="C181">
        <v>145200</v>
      </c>
      <c r="D181">
        <v>1</v>
      </c>
      <c r="E181">
        <f t="shared" si="9"/>
        <v>1.673</v>
      </c>
      <c r="F181">
        <f t="shared" si="10"/>
        <v>145.19999999999999</v>
      </c>
      <c r="G181">
        <v>1</v>
      </c>
      <c r="H181">
        <f t="shared" si="8"/>
        <v>145.19999999999999</v>
      </c>
      <c r="I181">
        <f t="shared" si="11"/>
        <v>1.673</v>
      </c>
      <c r="M181">
        <v>135</v>
      </c>
      <c r="N181">
        <v>2.0535541424120738</v>
      </c>
      <c r="O181">
        <v>0.24494585758792642</v>
      </c>
    </row>
    <row r="182" spans="1:15" x14ac:dyDescent="0.25">
      <c r="A182" t="s">
        <v>79</v>
      </c>
      <c r="B182">
        <v>4140</v>
      </c>
      <c r="C182">
        <v>60529</v>
      </c>
      <c r="D182">
        <v>3</v>
      </c>
      <c r="E182">
        <f t="shared" si="9"/>
        <v>4.1399999999999997</v>
      </c>
      <c r="F182">
        <f t="shared" si="10"/>
        <v>60.529000000000003</v>
      </c>
      <c r="G182">
        <v>3</v>
      </c>
      <c r="H182">
        <f t="shared" si="8"/>
        <v>20.176333333333332</v>
      </c>
      <c r="I182">
        <f t="shared" si="11"/>
        <v>1.38</v>
      </c>
      <c r="M182">
        <v>136</v>
      </c>
      <c r="N182">
        <v>1.5214480906005599</v>
      </c>
      <c r="O182">
        <v>1.0147519093994402</v>
      </c>
    </row>
    <row r="183" spans="1:15" x14ac:dyDescent="0.25">
      <c r="A183" t="s">
        <v>79</v>
      </c>
      <c r="B183">
        <v>6496</v>
      </c>
      <c r="C183">
        <v>105567</v>
      </c>
      <c r="D183">
        <v>6</v>
      </c>
      <c r="E183">
        <f t="shared" si="9"/>
        <v>6.4960000000000004</v>
      </c>
      <c r="F183">
        <f t="shared" si="10"/>
        <v>105.56699999999999</v>
      </c>
      <c r="G183">
        <v>6</v>
      </c>
      <c r="H183">
        <f t="shared" si="8"/>
        <v>17.5945</v>
      </c>
      <c r="I183">
        <f t="shared" si="11"/>
        <v>1.0826666666666667</v>
      </c>
      <c r="M183">
        <v>137</v>
      </c>
      <c r="N183">
        <v>1.5420058834873465</v>
      </c>
      <c r="O183">
        <v>1.1179941165126537</v>
      </c>
    </row>
    <row r="184" spans="1:15" x14ac:dyDescent="0.25">
      <c r="A184" t="s">
        <v>79</v>
      </c>
      <c r="B184">
        <v>4623</v>
      </c>
      <c r="C184">
        <v>231840</v>
      </c>
      <c r="D184">
        <v>4</v>
      </c>
      <c r="E184">
        <f t="shared" si="9"/>
        <v>4.6230000000000002</v>
      </c>
      <c r="F184">
        <f t="shared" si="10"/>
        <v>231.84</v>
      </c>
      <c r="G184">
        <v>4</v>
      </c>
      <c r="H184">
        <f t="shared" si="8"/>
        <v>57.96</v>
      </c>
      <c r="I184">
        <f t="shared" si="11"/>
        <v>1.1557500000000001</v>
      </c>
      <c r="M184">
        <v>138</v>
      </c>
      <c r="N184">
        <v>2.2948668171561613</v>
      </c>
      <c r="O184">
        <v>1.609383182843839</v>
      </c>
    </row>
    <row r="185" spans="1:15" x14ac:dyDescent="0.25">
      <c r="A185" t="s">
        <v>79</v>
      </c>
      <c r="B185">
        <v>6916</v>
      </c>
      <c r="C185">
        <v>299642</v>
      </c>
      <c r="D185">
        <v>7</v>
      </c>
      <c r="E185">
        <f t="shared" si="9"/>
        <v>6.9160000000000004</v>
      </c>
      <c r="F185">
        <f t="shared" si="10"/>
        <v>299.642</v>
      </c>
      <c r="G185">
        <v>7</v>
      </c>
      <c r="H185">
        <f t="shared" si="8"/>
        <v>42.805999999999997</v>
      </c>
      <c r="I185">
        <f t="shared" si="11"/>
        <v>0.98799999999999999</v>
      </c>
      <c r="M185">
        <v>139</v>
      </c>
      <c r="N185">
        <v>2.6314568206824589</v>
      </c>
      <c r="O185">
        <v>1.0043179317541284E-2</v>
      </c>
    </row>
    <row r="186" spans="1:15" x14ac:dyDescent="0.25">
      <c r="A186" t="s">
        <v>79</v>
      </c>
      <c r="B186">
        <v>5740</v>
      </c>
      <c r="C186">
        <v>215800</v>
      </c>
      <c r="D186">
        <v>4</v>
      </c>
      <c r="E186">
        <f t="shared" si="9"/>
        <v>5.74</v>
      </c>
      <c r="F186">
        <f t="shared" si="10"/>
        <v>215.8</v>
      </c>
      <c r="G186">
        <v>4</v>
      </c>
      <c r="H186">
        <f t="shared" si="8"/>
        <v>53.95</v>
      </c>
      <c r="I186">
        <f t="shared" si="11"/>
        <v>1.4350000000000001</v>
      </c>
      <c r="M186">
        <v>140</v>
      </c>
      <c r="N186">
        <v>1.5244982013463333</v>
      </c>
      <c r="O186">
        <v>1.0500017986536667</v>
      </c>
    </row>
    <row r="187" spans="1:15" x14ac:dyDescent="0.25">
      <c r="A187" t="s">
        <v>79</v>
      </c>
      <c r="B187">
        <v>2992</v>
      </c>
      <c r="C187">
        <v>67867</v>
      </c>
      <c r="D187">
        <v>3</v>
      </c>
      <c r="E187">
        <f t="shared" si="9"/>
        <v>2.992</v>
      </c>
      <c r="F187">
        <f t="shared" si="10"/>
        <v>67.867000000000004</v>
      </c>
      <c r="G187">
        <v>3</v>
      </c>
      <c r="H187">
        <f t="shared" si="8"/>
        <v>22.622333333333334</v>
      </c>
      <c r="I187">
        <f t="shared" si="11"/>
        <v>0.9973333333333334</v>
      </c>
      <c r="M187">
        <v>141</v>
      </c>
      <c r="N187">
        <v>1.7185091144114544</v>
      </c>
      <c r="O187">
        <v>1.5069908855885454</v>
      </c>
    </row>
    <row r="188" spans="1:15" x14ac:dyDescent="0.25">
      <c r="A188" t="s">
        <v>79</v>
      </c>
      <c r="B188">
        <v>9109</v>
      </c>
      <c r="C188">
        <v>175132</v>
      </c>
      <c r="D188">
        <v>8</v>
      </c>
      <c r="E188">
        <f t="shared" si="9"/>
        <v>9.109</v>
      </c>
      <c r="F188">
        <f t="shared" si="10"/>
        <v>175.13200000000001</v>
      </c>
      <c r="G188">
        <v>8</v>
      </c>
      <c r="H188">
        <f t="shared" si="8"/>
        <v>21.891500000000001</v>
      </c>
      <c r="I188">
        <f t="shared" si="11"/>
        <v>1.138625</v>
      </c>
      <c r="M188">
        <v>142</v>
      </c>
      <c r="N188">
        <v>3.5995910529480106</v>
      </c>
      <c r="O188">
        <v>3.1009089470519893</v>
      </c>
    </row>
    <row r="189" spans="1:15" x14ac:dyDescent="0.25">
      <c r="A189" t="s">
        <v>79</v>
      </c>
      <c r="B189">
        <v>3473</v>
      </c>
      <c r="C189">
        <v>122257</v>
      </c>
      <c r="D189">
        <v>3</v>
      </c>
      <c r="E189">
        <f t="shared" si="9"/>
        <v>3.4729999999999999</v>
      </c>
      <c r="F189">
        <f t="shared" si="10"/>
        <v>122.25700000000001</v>
      </c>
      <c r="G189">
        <v>3</v>
      </c>
      <c r="H189">
        <f t="shared" si="8"/>
        <v>40.752333333333333</v>
      </c>
      <c r="I189">
        <f t="shared" si="11"/>
        <v>1.1576666666666668</v>
      </c>
      <c r="M189">
        <v>143</v>
      </c>
      <c r="N189">
        <v>1.4494023654849735</v>
      </c>
      <c r="O189">
        <v>-8.606903215164019E-2</v>
      </c>
    </row>
    <row r="190" spans="1:15" x14ac:dyDescent="0.25">
      <c r="A190" t="s">
        <v>79</v>
      </c>
      <c r="B190">
        <v>801</v>
      </c>
      <c r="C190">
        <v>15252</v>
      </c>
      <c r="D190">
        <v>1</v>
      </c>
      <c r="E190">
        <f t="shared" si="9"/>
        <v>0.80100000000000005</v>
      </c>
      <c r="F190">
        <f t="shared" si="10"/>
        <v>15.252000000000001</v>
      </c>
      <c r="G190">
        <v>1</v>
      </c>
      <c r="H190">
        <f t="shared" si="8"/>
        <v>15.252000000000001</v>
      </c>
      <c r="I190">
        <f t="shared" si="11"/>
        <v>0.80100000000000005</v>
      </c>
      <c r="M190">
        <v>144</v>
      </c>
      <c r="N190">
        <v>1.5415799541036721</v>
      </c>
      <c r="O190">
        <v>0.63267004589632769</v>
      </c>
    </row>
    <row r="191" spans="1:15" x14ac:dyDescent="0.25">
      <c r="A191" t="s">
        <v>79</v>
      </c>
      <c r="B191">
        <v>7329</v>
      </c>
      <c r="C191">
        <v>430721</v>
      </c>
      <c r="D191">
        <v>6</v>
      </c>
      <c r="E191">
        <f t="shared" si="9"/>
        <v>7.3289999999999997</v>
      </c>
      <c r="F191">
        <f t="shared" si="10"/>
        <v>430.721</v>
      </c>
      <c r="G191">
        <v>6</v>
      </c>
      <c r="H191">
        <f t="shared" si="8"/>
        <v>71.786833333333334</v>
      </c>
      <c r="I191">
        <f t="shared" si="11"/>
        <v>1.2215</v>
      </c>
      <c r="M191">
        <v>145</v>
      </c>
      <c r="N191">
        <v>2.1831792777696317</v>
      </c>
      <c r="O191">
        <v>-0.15042927776963166</v>
      </c>
    </row>
    <row r="192" spans="1:15" x14ac:dyDescent="0.25">
      <c r="A192" t="s">
        <v>79</v>
      </c>
      <c r="B192">
        <v>23555</v>
      </c>
      <c r="C192">
        <v>416443</v>
      </c>
      <c r="D192">
        <v>6</v>
      </c>
      <c r="E192">
        <f t="shared" si="9"/>
        <v>23.555</v>
      </c>
      <c r="F192">
        <f t="shared" si="10"/>
        <v>416.44299999999998</v>
      </c>
      <c r="G192">
        <v>6</v>
      </c>
      <c r="H192">
        <f t="shared" si="8"/>
        <v>69.407166666666669</v>
      </c>
      <c r="I192">
        <f t="shared" si="11"/>
        <v>3.9258333333333333</v>
      </c>
      <c r="M192">
        <v>146</v>
      </c>
      <c r="N192">
        <v>1.4261179610985317</v>
      </c>
      <c r="O192">
        <v>0.27288203890146834</v>
      </c>
    </row>
    <row r="193" spans="1:15" x14ac:dyDescent="0.25">
      <c r="A193" t="s">
        <v>79</v>
      </c>
      <c r="B193">
        <v>4129</v>
      </c>
      <c r="C193">
        <v>157512</v>
      </c>
      <c r="D193">
        <v>2</v>
      </c>
      <c r="E193">
        <f t="shared" si="9"/>
        <v>4.1289999999999996</v>
      </c>
      <c r="F193">
        <f t="shared" si="10"/>
        <v>157.512</v>
      </c>
      <c r="G193">
        <v>2</v>
      </c>
      <c r="H193">
        <f t="shared" si="8"/>
        <v>78.756</v>
      </c>
      <c r="I193">
        <f t="shared" si="11"/>
        <v>2.0644999999999998</v>
      </c>
      <c r="M193">
        <v>147</v>
      </c>
      <c r="N193">
        <v>2.0328214890321785</v>
      </c>
      <c r="O193">
        <v>0.15601184430115511</v>
      </c>
    </row>
    <row r="194" spans="1:15" x14ac:dyDescent="0.25">
      <c r="A194" t="s">
        <v>79</v>
      </c>
      <c r="B194">
        <v>7262</v>
      </c>
      <c r="C194">
        <v>246280</v>
      </c>
      <c r="D194">
        <v>6</v>
      </c>
      <c r="E194">
        <f t="shared" si="9"/>
        <v>7.2619999999999996</v>
      </c>
      <c r="F194">
        <f t="shared" si="10"/>
        <v>246.28</v>
      </c>
      <c r="G194">
        <v>6</v>
      </c>
      <c r="H194">
        <f t="shared" ref="H194:H257" si="12">C194/D194/1000</f>
        <v>41.046666666666667</v>
      </c>
      <c r="I194">
        <f t="shared" si="11"/>
        <v>1.2103333333333333</v>
      </c>
      <c r="M194">
        <v>148</v>
      </c>
      <c r="N194">
        <v>1.611113923511307</v>
      </c>
      <c r="O194">
        <v>0.26288607648869311</v>
      </c>
    </row>
    <row r="195" spans="1:15" x14ac:dyDescent="0.25">
      <c r="A195" t="s">
        <v>79</v>
      </c>
      <c r="B195">
        <v>4869</v>
      </c>
      <c r="C195">
        <v>223500</v>
      </c>
      <c r="D195">
        <v>6</v>
      </c>
      <c r="E195">
        <f t="shared" ref="E195:E258" si="13">B195/1000</f>
        <v>4.8689999999999998</v>
      </c>
      <c r="F195">
        <f t="shared" ref="F195:F258" si="14">C195/1000</f>
        <v>223.5</v>
      </c>
      <c r="G195">
        <v>6</v>
      </c>
      <c r="H195">
        <f t="shared" si="12"/>
        <v>37.25</v>
      </c>
      <c r="I195">
        <f t="shared" ref="I195:I258" si="15">B195/D195/1000</f>
        <v>0.8115</v>
      </c>
      <c r="M195">
        <v>149</v>
      </c>
      <c r="N195">
        <v>1.330244816571037</v>
      </c>
      <c r="O195">
        <v>0.20955518342896307</v>
      </c>
    </row>
    <row r="196" spans="1:15" x14ac:dyDescent="0.25">
      <c r="A196" t="s">
        <v>79</v>
      </c>
      <c r="B196">
        <v>5722</v>
      </c>
      <c r="C196">
        <v>322700</v>
      </c>
      <c r="D196">
        <v>5</v>
      </c>
      <c r="E196">
        <f t="shared" si="13"/>
        <v>5.7220000000000004</v>
      </c>
      <c r="F196">
        <f t="shared" si="14"/>
        <v>322.7</v>
      </c>
      <c r="G196">
        <v>5</v>
      </c>
      <c r="H196">
        <f t="shared" si="12"/>
        <v>64.540000000000006</v>
      </c>
      <c r="I196">
        <f t="shared" si="15"/>
        <v>1.1444000000000001</v>
      </c>
      <c r="M196">
        <v>150</v>
      </c>
      <c r="N196">
        <v>1.4343171069315495</v>
      </c>
      <c r="O196">
        <v>-0.11871710693154958</v>
      </c>
    </row>
    <row r="197" spans="1:15" x14ac:dyDescent="0.25">
      <c r="A197" t="s">
        <v>79</v>
      </c>
      <c r="B197">
        <v>6174</v>
      </c>
      <c r="C197">
        <v>299753</v>
      </c>
      <c r="D197">
        <v>6</v>
      </c>
      <c r="E197">
        <f t="shared" si="13"/>
        <v>6.1740000000000004</v>
      </c>
      <c r="F197">
        <f t="shared" si="14"/>
        <v>299.75299999999999</v>
      </c>
      <c r="G197">
        <v>6</v>
      </c>
      <c r="H197">
        <f t="shared" si="12"/>
        <v>49.958833333333338</v>
      </c>
      <c r="I197">
        <f t="shared" si="15"/>
        <v>1.0289999999999999</v>
      </c>
      <c r="M197">
        <v>151</v>
      </c>
      <c r="N197">
        <v>1.3702006422669413</v>
      </c>
      <c r="O197">
        <v>-0.53595064226694122</v>
      </c>
    </row>
    <row r="198" spans="1:15" x14ac:dyDescent="0.25">
      <c r="A198" t="s">
        <v>79</v>
      </c>
      <c r="B198">
        <v>4246</v>
      </c>
      <c r="C198">
        <v>215905</v>
      </c>
      <c r="D198">
        <v>5</v>
      </c>
      <c r="E198">
        <f t="shared" si="13"/>
        <v>4.2460000000000004</v>
      </c>
      <c r="F198">
        <f t="shared" si="14"/>
        <v>215.905</v>
      </c>
      <c r="G198">
        <v>5</v>
      </c>
      <c r="H198">
        <f t="shared" si="12"/>
        <v>43.180999999999997</v>
      </c>
      <c r="I198">
        <f t="shared" si="15"/>
        <v>0.84920000000000007</v>
      </c>
      <c r="M198">
        <v>152</v>
      </c>
      <c r="N198">
        <v>1.5443186523874797</v>
      </c>
      <c r="O198">
        <v>-0.51656865238747973</v>
      </c>
    </row>
    <row r="199" spans="1:15" x14ac:dyDescent="0.25">
      <c r="A199" t="s">
        <v>79</v>
      </c>
      <c r="B199">
        <v>2296</v>
      </c>
      <c r="C199">
        <v>115892</v>
      </c>
      <c r="D199">
        <v>3</v>
      </c>
      <c r="E199">
        <f t="shared" si="13"/>
        <v>2.2959999999999998</v>
      </c>
      <c r="F199">
        <f t="shared" si="14"/>
        <v>115.892</v>
      </c>
      <c r="G199">
        <v>3</v>
      </c>
      <c r="H199">
        <f t="shared" si="12"/>
        <v>38.630666666666663</v>
      </c>
      <c r="I199">
        <f t="shared" si="15"/>
        <v>0.76533333333333342</v>
      </c>
      <c r="M199">
        <v>153</v>
      </c>
      <c r="N199">
        <v>1.0900202158918477</v>
      </c>
      <c r="O199">
        <v>0.64014645077481913</v>
      </c>
    </row>
    <row r="200" spans="1:15" x14ac:dyDescent="0.25">
      <c r="A200" t="s">
        <v>79</v>
      </c>
      <c r="B200">
        <v>7241</v>
      </c>
      <c r="C200">
        <v>218440</v>
      </c>
      <c r="D200">
        <v>4</v>
      </c>
      <c r="E200">
        <f t="shared" si="13"/>
        <v>7.2409999999999997</v>
      </c>
      <c r="F200">
        <f t="shared" si="14"/>
        <v>218.44</v>
      </c>
      <c r="G200">
        <v>4</v>
      </c>
      <c r="H200">
        <f t="shared" si="12"/>
        <v>54.61</v>
      </c>
      <c r="I200">
        <f t="shared" si="15"/>
        <v>1.8102499999999999</v>
      </c>
      <c r="M200">
        <v>154</v>
      </c>
      <c r="N200">
        <v>1.102737899749294</v>
      </c>
      <c r="O200">
        <v>0.36359543358403923</v>
      </c>
    </row>
    <row r="201" spans="1:15" x14ac:dyDescent="0.25">
      <c r="A201" t="s">
        <v>79</v>
      </c>
      <c r="B201">
        <v>2373</v>
      </c>
      <c r="C201">
        <v>22587</v>
      </c>
      <c r="D201">
        <v>1</v>
      </c>
      <c r="E201">
        <f t="shared" si="13"/>
        <v>2.3730000000000002</v>
      </c>
      <c r="F201">
        <f t="shared" si="14"/>
        <v>22.587</v>
      </c>
      <c r="G201">
        <v>1</v>
      </c>
      <c r="H201">
        <f t="shared" si="12"/>
        <v>22.587</v>
      </c>
      <c r="I201">
        <f t="shared" si="15"/>
        <v>2.3730000000000002</v>
      </c>
      <c r="M201">
        <v>155</v>
      </c>
      <c r="N201">
        <v>2.4989470376004412</v>
      </c>
      <c r="O201">
        <v>-0.16461370426710786</v>
      </c>
    </row>
    <row r="202" spans="1:15" x14ac:dyDescent="0.25">
      <c r="A202" t="s">
        <v>79</v>
      </c>
      <c r="B202">
        <v>5753</v>
      </c>
      <c r="C202">
        <v>234670</v>
      </c>
      <c r="D202">
        <v>5</v>
      </c>
      <c r="E202">
        <f t="shared" si="13"/>
        <v>5.7530000000000001</v>
      </c>
      <c r="F202">
        <f t="shared" si="14"/>
        <v>234.67</v>
      </c>
      <c r="G202">
        <v>5</v>
      </c>
      <c r="H202">
        <f t="shared" si="12"/>
        <v>46.933999999999997</v>
      </c>
      <c r="I202">
        <f t="shared" si="15"/>
        <v>1.1505999999999998</v>
      </c>
      <c r="M202">
        <v>156</v>
      </c>
      <c r="N202">
        <v>1.4100566023875454</v>
      </c>
      <c r="O202">
        <v>0.4974433976124546</v>
      </c>
    </row>
    <row r="203" spans="1:15" x14ac:dyDescent="0.25">
      <c r="A203" t="s">
        <v>79</v>
      </c>
      <c r="B203">
        <v>17385</v>
      </c>
      <c r="C203">
        <v>679224</v>
      </c>
      <c r="D203">
        <v>4</v>
      </c>
      <c r="E203">
        <f t="shared" si="13"/>
        <v>17.385000000000002</v>
      </c>
      <c r="F203">
        <f t="shared" si="14"/>
        <v>679.22400000000005</v>
      </c>
      <c r="G203">
        <v>4</v>
      </c>
      <c r="H203">
        <f t="shared" si="12"/>
        <v>169.80600000000001</v>
      </c>
      <c r="I203">
        <f t="shared" si="15"/>
        <v>4.3462500000000004</v>
      </c>
      <c r="M203">
        <v>157</v>
      </c>
      <c r="N203">
        <v>1.8784455910810294</v>
      </c>
      <c r="O203">
        <v>-0.47515987679531513</v>
      </c>
    </row>
    <row r="204" spans="1:15" x14ac:dyDescent="0.25">
      <c r="A204" t="s">
        <v>79</v>
      </c>
      <c r="B204">
        <v>5365</v>
      </c>
      <c r="C204">
        <v>152070</v>
      </c>
      <c r="D204">
        <v>4</v>
      </c>
      <c r="E204">
        <f t="shared" si="13"/>
        <v>5.3650000000000002</v>
      </c>
      <c r="F204">
        <f t="shared" si="14"/>
        <v>152.07</v>
      </c>
      <c r="G204">
        <v>4</v>
      </c>
      <c r="H204">
        <f t="shared" si="12"/>
        <v>38.017499999999998</v>
      </c>
      <c r="I204">
        <f t="shared" si="15"/>
        <v>1.3412500000000001</v>
      </c>
      <c r="M204">
        <v>158</v>
      </c>
      <c r="N204">
        <v>1.3729700631276507</v>
      </c>
      <c r="O204">
        <v>0.10327993687234938</v>
      </c>
    </row>
    <row r="205" spans="1:15" x14ac:dyDescent="0.25">
      <c r="A205" t="s">
        <v>79</v>
      </c>
      <c r="B205">
        <v>7774.5</v>
      </c>
      <c r="C205">
        <v>204050</v>
      </c>
      <c r="D205">
        <v>4</v>
      </c>
      <c r="E205">
        <f t="shared" si="13"/>
        <v>7.7744999999999997</v>
      </c>
      <c r="F205">
        <f t="shared" si="14"/>
        <v>204.05</v>
      </c>
      <c r="G205">
        <v>4</v>
      </c>
      <c r="H205">
        <f t="shared" si="12"/>
        <v>51.012500000000003</v>
      </c>
      <c r="I205">
        <f t="shared" si="15"/>
        <v>1.9436249999999999</v>
      </c>
      <c r="M205">
        <v>159</v>
      </c>
      <c r="N205">
        <v>2.6883444093000852</v>
      </c>
      <c r="O205">
        <v>-0.79701107596675191</v>
      </c>
    </row>
    <row r="206" spans="1:15" x14ac:dyDescent="0.25">
      <c r="A206" t="s">
        <v>79</v>
      </c>
      <c r="B206">
        <v>6987</v>
      </c>
      <c r="C206">
        <v>837111</v>
      </c>
      <c r="D206">
        <v>6</v>
      </c>
      <c r="E206">
        <f t="shared" si="13"/>
        <v>6.9870000000000001</v>
      </c>
      <c r="F206">
        <f t="shared" si="14"/>
        <v>837.11099999999999</v>
      </c>
      <c r="G206">
        <v>6</v>
      </c>
      <c r="H206">
        <f t="shared" si="12"/>
        <v>139.51849999999999</v>
      </c>
      <c r="I206">
        <f t="shared" si="15"/>
        <v>1.1645000000000001</v>
      </c>
      <c r="M206">
        <v>160</v>
      </c>
      <c r="N206">
        <v>1.3972189541821973</v>
      </c>
      <c r="O206">
        <v>-0.85171895418219734</v>
      </c>
    </row>
    <row r="207" spans="1:15" x14ac:dyDescent="0.25">
      <c r="A207" t="s">
        <v>79</v>
      </c>
      <c r="B207">
        <v>8305</v>
      </c>
      <c r="C207">
        <v>244100</v>
      </c>
      <c r="D207">
        <v>5</v>
      </c>
      <c r="E207">
        <f t="shared" si="13"/>
        <v>8.3049999999999997</v>
      </c>
      <c r="F207">
        <f t="shared" si="14"/>
        <v>244.1</v>
      </c>
      <c r="G207">
        <v>5</v>
      </c>
      <c r="H207">
        <f t="shared" si="12"/>
        <v>48.82</v>
      </c>
      <c r="I207">
        <f t="shared" si="15"/>
        <v>1.661</v>
      </c>
      <c r="M207">
        <v>161</v>
      </c>
      <c r="N207">
        <v>1.1682964580552129</v>
      </c>
      <c r="O207">
        <v>-0.15709645805521277</v>
      </c>
    </row>
    <row r="208" spans="1:15" x14ac:dyDescent="0.25">
      <c r="A208" t="s">
        <v>79</v>
      </c>
      <c r="B208">
        <v>5433</v>
      </c>
      <c r="C208">
        <v>207165</v>
      </c>
      <c r="D208">
        <v>3</v>
      </c>
      <c r="E208">
        <f t="shared" si="13"/>
        <v>5.4329999999999998</v>
      </c>
      <c r="F208">
        <f t="shared" si="14"/>
        <v>207.16499999999999</v>
      </c>
      <c r="G208">
        <v>3</v>
      </c>
      <c r="H208">
        <f t="shared" si="12"/>
        <v>69.055000000000007</v>
      </c>
      <c r="I208">
        <f t="shared" si="15"/>
        <v>1.8109999999999999</v>
      </c>
      <c r="M208">
        <v>162</v>
      </c>
      <c r="N208">
        <v>1.2575832888348102</v>
      </c>
      <c r="O208">
        <v>0.38141671116518983</v>
      </c>
    </row>
    <row r="209" spans="1:15" x14ac:dyDescent="0.25">
      <c r="A209" t="s">
        <v>79</v>
      </c>
      <c r="B209">
        <v>4197</v>
      </c>
      <c r="C209">
        <v>141968</v>
      </c>
      <c r="D209">
        <v>2</v>
      </c>
      <c r="E209">
        <f t="shared" si="13"/>
        <v>4.1970000000000001</v>
      </c>
      <c r="F209">
        <f t="shared" si="14"/>
        <v>141.96799999999999</v>
      </c>
      <c r="G209">
        <v>2</v>
      </c>
      <c r="H209">
        <f t="shared" si="12"/>
        <v>70.983999999999995</v>
      </c>
      <c r="I209">
        <f t="shared" si="15"/>
        <v>2.0985</v>
      </c>
      <c r="M209">
        <v>163</v>
      </c>
      <c r="N209">
        <v>2.1236235624457094</v>
      </c>
      <c r="O209">
        <v>-0.23512356244570931</v>
      </c>
    </row>
    <row r="210" spans="1:15" x14ac:dyDescent="0.25">
      <c r="A210" t="s">
        <v>79</v>
      </c>
      <c r="B210">
        <v>5557</v>
      </c>
      <c r="C210">
        <v>232500</v>
      </c>
      <c r="D210">
        <v>5</v>
      </c>
      <c r="E210">
        <f t="shared" si="13"/>
        <v>5.5570000000000004</v>
      </c>
      <c r="F210">
        <f t="shared" si="14"/>
        <v>232.5</v>
      </c>
      <c r="G210">
        <v>5</v>
      </c>
      <c r="H210">
        <f t="shared" si="12"/>
        <v>46.5</v>
      </c>
      <c r="I210">
        <f t="shared" si="15"/>
        <v>1.1114000000000002</v>
      </c>
      <c r="M210">
        <v>164</v>
      </c>
      <c r="N210">
        <v>1.2100986762221693</v>
      </c>
      <c r="O210">
        <v>-0.42676534288883594</v>
      </c>
    </row>
    <row r="211" spans="1:15" x14ac:dyDescent="0.25">
      <c r="A211" t="s">
        <v>79</v>
      </c>
      <c r="B211">
        <v>5737</v>
      </c>
      <c r="C211">
        <v>318798</v>
      </c>
      <c r="D211">
        <v>2</v>
      </c>
      <c r="E211">
        <f t="shared" si="13"/>
        <v>5.7370000000000001</v>
      </c>
      <c r="F211">
        <f t="shared" si="14"/>
        <v>318.798</v>
      </c>
      <c r="G211">
        <v>2</v>
      </c>
      <c r="H211">
        <f t="shared" si="12"/>
        <v>159.399</v>
      </c>
      <c r="I211">
        <f t="shared" si="15"/>
        <v>2.8685</v>
      </c>
      <c r="M211">
        <v>165</v>
      </c>
      <c r="N211">
        <v>2.4542588550271569</v>
      </c>
      <c r="O211">
        <v>-0.9565921883604902</v>
      </c>
    </row>
    <row r="212" spans="1:15" x14ac:dyDescent="0.25">
      <c r="A212" t="s">
        <v>79</v>
      </c>
      <c r="B212">
        <v>9168</v>
      </c>
      <c r="C212">
        <v>240980</v>
      </c>
      <c r="D212">
        <v>6</v>
      </c>
      <c r="E212">
        <f t="shared" si="13"/>
        <v>9.1679999999999993</v>
      </c>
      <c r="F212">
        <f t="shared" si="14"/>
        <v>240.98</v>
      </c>
      <c r="G212">
        <v>6</v>
      </c>
      <c r="H212">
        <f t="shared" si="12"/>
        <v>40.163333333333334</v>
      </c>
      <c r="I212">
        <f t="shared" si="15"/>
        <v>1.528</v>
      </c>
      <c r="M212">
        <v>166</v>
      </c>
      <c r="N212">
        <v>1.1441496694933406</v>
      </c>
      <c r="O212">
        <v>0.2648503305066594</v>
      </c>
    </row>
    <row r="213" spans="1:15" x14ac:dyDescent="0.25">
      <c r="A213" t="s">
        <v>79</v>
      </c>
      <c r="B213">
        <v>4113</v>
      </c>
      <c r="C213">
        <v>284448</v>
      </c>
      <c r="D213">
        <v>2</v>
      </c>
      <c r="E213">
        <f t="shared" si="13"/>
        <v>4.1130000000000004</v>
      </c>
      <c r="F213">
        <f t="shared" si="14"/>
        <v>284.44799999999998</v>
      </c>
      <c r="G213">
        <v>2</v>
      </c>
      <c r="H213">
        <f t="shared" si="12"/>
        <v>142.22399999999999</v>
      </c>
      <c r="I213">
        <f t="shared" si="15"/>
        <v>2.0565000000000002</v>
      </c>
      <c r="M213">
        <v>167</v>
      </c>
      <c r="N213">
        <v>1.3422474862259626</v>
      </c>
      <c r="O213">
        <v>0.40975251377403743</v>
      </c>
    </row>
    <row r="214" spans="1:15" x14ac:dyDescent="0.25">
      <c r="A214" t="s">
        <v>79</v>
      </c>
      <c r="B214">
        <v>8018</v>
      </c>
      <c r="C214">
        <v>316800</v>
      </c>
      <c r="D214">
        <v>5</v>
      </c>
      <c r="E214">
        <f t="shared" si="13"/>
        <v>8.0180000000000007</v>
      </c>
      <c r="F214">
        <f t="shared" si="14"/>
        <v>316.8</v>
      </c>
      <c r="G214">
        <v>5</v>
      </c>
      <c r="H214">
        <f t="shared" si="12"/>
        <v>63.36</v>
      </c>
      <c r="I214">
        <f t="shared" si="15"/>
        <v>1.6035999999999999</v>
      </c>
      <c r="M214">
        <v>168</v>
      </c>
      <c r="N214">
        <v>1.4248692733937165</v>
      </c>
      <c r="O214">
        <v>0.25188072660628347</v>
      </c>
    </row>
    <row r="215" spans="1:15" x14ac:dyDescent="0.25">
      <c r="A215" t="s">
        <v>79</v>
      </c>
      <c r="B215">
        <v>10322</v>
      </c>
      <c r="C215">
        <v>709651</v>
      </c>
      <c r="D215">
        <v>5</v>
      </c>
      <c r="E215">
        <f t="shared" si="13"/>
        <v>10.321999999999999</v>
      </c>
      <c r="F215">
        <f t="shared" si="14"/>
        <v>709.65099999999995</v>
      </c>
      <c r="G215">
        <v>5</v>
      </c>
      <c r="H215">
        <f t="shared" si="12"/>
        <v>141.93020000000001</v>
      </c>
      <c r="I215">
        <f t="shared" si="15"/>
        <v>2.0644</v>
      </c>
      <c r="M215">
        <v>169</v>
      </c>
      <c r="N215">
        <v>2.0345368673099289</v>
      </c>
      <c r="O215">
        <v>-0.39003686730992881</v>
      </c>
    </row>
    <row r="216" spans="1:15" x14ac:dyDescent="0.25">
      <c r="A216" t="s">
        <v>79</v>
      </c>
      <c r="B216">
        <v>8422</v>
      </c>
      <c r="C216">
        <v>358041</v>
      </c>
      <c r="D216">
        <v>5</v>
      </c>
      <c r="E216">
        <f t="shared" si="13"/>
        <v>8.4220000000000006</v>
      </c>
      <c r="F216">
        <f t="shared" si="14"/>
        <v>358.041</v>
      </c>
      <c r="G216">
        <v>5</v>
      </c>
      <c r="H216">
        <f t="shared" si="12"/>
        <v>71.608199999999997</v>
      </c>
      <c r="I216">
        <f t="shared" si="15"/>
        <v>1.6844000000000001</v>
      </c>
      <c r="M216">
        <v>170</v>
      </c>
      <c r="N216">
        <v>1.1392381670336849</v>
      </c>
      <c r="O216">
        <v>-4.3816703368482202E-4</v>
      </c>
    </row>
    <row r="217" spans="1:15" x14ac:dyDescent="0.25">
      <c r="A217" t="s">
        <v>79</v>
      </c>
      <c r="B217">
        <v>4257</v>
      </c>
      <c r="C217">
        <v>165152</v>
      </c>
      <c r="D217">
        <v>2</v>
      </c>
      <c r="E217">
        <f t="shared" si="13"/>
        <v>4.2569999999999997</v>
      </c>
      <c r="F217">
        <f t="shared" si="14"/>
        <v>165.15199999999999</v>
      </c>
      <c r="G217">
        <v>2</v>
      </c>
      <c r="H217">
        <f t="shared" si="12"/>
        <v>82.575999999999993</v>
      </c>
      <c r="I217">
        <f t="shared" si="15"/>
        <v>2.1284999999999998</v>
      </c>
      <c r="M217">
        <v>171</v>
      </c>
      <c r="N217">
        <v>1.4885791200087026</v>
      </c>
      <c r="O217">
        <v>-0.23432912000870254</v>
      </c>
    </row>
    <row r="218" spans="1:15" x14ac:dyDescent="0.25">
      <c r="A218" t="s">
        <v>79</v>
      </c>
      <c r="B218">
        <v>3153</v>
      </c>
      <c r="C218">
        <v>89720</v>
      </c>
      <c r="D218">
        <v>2</v>
      </c>
      <c r="E218">
        <f t="shared" si="13"/>
        <v>3.153</v>
      </c>
      <c r="F218">
        <f t="shared" si="14"/>
        <v>89.72</v>
      </c>
      <c r="G218">
        <v>2</v>
      </c>
      <c r="H218">
        <f t="shared" si="12"/>
        <v>44.86</v>
      </c>
      <c r="I218">
        <f t="shared" si="15"/>
        <v>1.5765</v>
      </c>
      <c r="M218">
        <v>172</v>
      </c>
      <c r="N218">
        <v>1.2259405879552863</v>
      </c>
      <c r="O218">
        <v>-3.1690587955286231E-2</v>
      </c>
    </row>
    <row r="219" spans="1:15" x14ac:dyDescent="0.25">
      <c r="A219" t="s">
        <v>79</v>
      </c>
      <c r="B219">
        <v>8588</v>
      </c>
      <c r="C219">
        <v>220600</v>
      </c>
      <c r="D219">
        <v>6</v>
      </c>
      <c r="E219">
        <f t="shared" si="13"/>
        <v>8.5879999999999992</v>
      </c>
      <c r="F219">
        <f t="shared" si="14"/>
        <v>220.6</v>
      </c>
      <c r="G219">
        <v>6</v>
      </c>
      <c r="H219">
        <f t="shared" si="12"/>
        <v>36.766666666666666</v>
      </c>
      <c r="I219">
        <f t="shared" si="15"/>
        <v>1.4313333333333333</v>
      </c>
      <c r="M219">
        <v>173</v>
      </c>
      <c r="N219">
        <v>1.1352014914768902</v>
      </c>
      <c r="O219">
        <v>-7.0149147689013702E-4</v>
      </c>
    </row>
    <row r="220" spans="1:15" x14ac:dyDescent="0.25">
      <c r="A220" t="s">
        <v>79</v>
      </c>
      <c r="B220">
        <v>4156</v>
      </c>
      <c r="C220">
        <v>185660</v>
      </c>
      <c r="D220">
        <v>3</v>
      </c>
      <c r="E220">
        <f t="shared" si="13"/>
        <v>4.1559999999999997</v>
      </c>
      <c r="F220">
        <f t="shared" si="14"/>
        <v>185.66</v>
      </c>
      <c r="G220">
        <v>3</v>
      </c>
      <c r="H220">
        <f t="shared" si="12"/>
        <v>61.886666666666663</v>
      </c>
      <c r="I220">
        <f t="shared" si="15"/>
        <v>1.3853333333333333</v>
      </c>
      <c r="M220">
        <v>174</v>
      </c>
      <c r="N220">
        <v>1.1501458306697827</v>
      </c>
      <c r="O220">
        <v>-8.664583066978282E-2</v>
      </c>
    </row>
    <row r="221" spans="1:15" x14ac:dyDescent="0.25">
      <c r="A221" t="s">
        <v>79</v>
      </c>
      <c r="B221">
        <v>3003</v>
      </c>
      <c r="C221">
        <v>140450</v>
      </c>
      <c r="D221">
        <v>3</v>
      </c>
      <c r="E221">
        <f t="shared" si="13"/>
        <v>3.0030000000000001</v>
      </c>
      <c r="F221">
        <f t="shared" si="14"/>
        <v>140.44999999999999</v>
      </c>
      <c r="G221">
        <v>3</v>
      </c>
      <c r="H221">
        <f t="shared" si="12"/>
        <v>46.816666666666663</v>
      </c>
      <c r="I221">
        <f t="shared" si="15"/>
        <v>1.0009999999999999</v>
      </c>
      <c r="M221">
        <v>175</v>
      </c>
      <c r="N221">
        <v>1.3691140311818955</v>
      </c>
      <c r="O221">
        <v>-3.611403118189549E-2</v>
      </c>
    </row>
    <row r="222" spans="1:15" x14ac:dyDescent="0.25">
      <c r="A222" t="s">
        <v>79</v>
      </c>
      <c r="B222">
        <v>9364</v>
      </c>
      <c r="C222">
        <v>308350</v>
      </c>
      <c r="D222">
        <v>5</v>
      </c>
      <c r="E222">
        <f t="shared" si="13"/>
        <v>9.3640000000000008</v>
      </c>
      <c r="F222">
        <f t="shared" si="14"/>
        <v>308.35000000000002</v>
      </c>
      <c r="G222">
        <v>5</v>
      </c>
      <c r="H222">
        <f t="shared" si="12"/>
        <v>61.67</v>
      </c>
      <c r="I222">
        <f t="shared" si="15"/>
        <v>1.8728</v>
      </c>
      <c r="M222">
        <v>176</v>
      </c>
      <c r="N222">
        <v>1.2815265074495548</v>
      </c>
      <c r="O222">
        <v>-2.2526507449554867E-2</v>
      </c>
    </row>
    <row r="223" spans="1:15" x14ac:dyDescent="0.25">
      <c r="A223" t="s">
        <v>79</v>
      </c>
      <c r="B223">
        <v>6559</v>
      </c>
      <c r="C223">
        <v>165960</v>
      </c>
      <c r="D223">
        <v>4</v>
      </c>
      <c r="E223">
        <f t="shared" si="13"/>
        <v>6.5590000000000002</v>
      </c>
      <c r="F223">
        <f t="shared" si="14"/>
        <v>165.96</v>
      </c>
      <c r="G223">
        <v>4</v>
      </c>
      <c r="H223">
        <f t="shared" si="12"/>
        <v>41.49</v>
      </c>
      <c r="I223">
        <f t="shared" si="15"/>
        <v>1.63975</v>
      </c>
      <c r="M223">
        <v>177</v>
      </c>
      <c r="N223">
        <v>1.2745052841922599</v>
      </c>
      <c r="O223">
        <v>0.1222947158077401</v>
      </c>
    </row>
    <row r="224" spans="1:15" x14ac:dyDescent="0.25">
      <c r="A224" t="s">
        <v>79</v>
      </c>
      <c r="B224">
        <v>6745</v>
      </c>
      <c r="C224">
        <v>210270</v>
      </c>
      <c r="D224">
        <v>4</v>
      </c>
      <c r="E224">
        <f t="shared" si="13"/>
        <v>6.7450000000000001</v>
      </c>
      <c r="F224">
        <f t="shared" si="14"/>
        <v>210.27</v>
      </c>
      <c r="G224">
        <v>4</v>
      </c>
      <c r="H224">
        <f t="shared" si="12"/>
        <v>52.567500000000003</v>
      </c>
      <c r="I224">
        <f t="shared" si="15"/>
        <v>1.68625</v>
      </c>
      <c r="M224">
        <v>178</v>
      </c>
      <c r="N224">
        <v>1.4250074905890346</v>
      </c>
      <c r="O224">
        <v>-5.6741572557013065E-3</v>
      </c>
    </row>
    <row r="225" spans="1:15" x14ac:dyDescent="0.25">
      <c r="A225" t="s">
        <v>79</v>
      </c>
      <c r="B225">
        <v>4711</v>
      </c>
      <c r="C225">
        <v>239000</v>
      </c>
      <c r="D225">
        <v>4</v>
      </c>
      <c r="E225">
        <f t="shared" si="13"/>
        <v>4.7110000000000003</v>
      </c>
      <c r="F225">
        <f t="shared" si="14"/>
        <v>239</v>
      </c>
      <c r="G225">
        <v>4</v>
      </c>
      <c r="H225">
        <f t="shared" si="12"/>
        <v>59.75</v>
      </c>
      <c r="I225">
        <f t="shared" si="15"/>
        <v>1.1777500000000001</v>
      </c>
      <c r="M225">
        <v>179</v>
      </c>
      <c r="N225">
        <v>1.4390444681295473</v>
      </c>
      <c r="O225">
        <v>-9.5044468129547255E-2</v>
      </c>
    </row>
    <row r="226" spans="1:15" x14ac:dyDescent="0.25">
      <c r="A226" t="s">
        <v>79</v>
      </c>
      <c r="B226">
        <v>2417</v>
      </c>
      <c r="C226">
        <v>300403</v>
      </c>
      <c r="D226">
        <v>2</v>
      </c>
      <c r="E226">
        <f t="shared" si="13"/>
        <v>2.4169999999999998</v>
      </c>
      <c r="F226">
        <f t="shared" si="14"/>
        <v>300.40300000000002</v>
      </c>
      <c r="G226">
        <v>2</v>
      </c>
      <c r="H226">
        <f t="shared" si="12"/>
        <v>150.20150000000001</v>
      </c>
      <c r="I226">
        <f t="shared" si="15"/>
        <v>1.2084999999999999</v>
      </c>
      <c r="M226">
        <v>180</v>
      </c>
      <c r="N226">
        <v>2.3199463666230522</v>
      </c>
      <c r="O226">
        <v>-0.64694636662305216</v>
      </c>
    </row>
    <row r="227" spans="1:15" x14ac:dyDescent="0.25">
      <c r="A227" t="s">
        <v>79</v>
      </c>
      <c r="B227">
        <v>2098</v>
      </c>
      <c r="C227">
        <v>137753</v>
      </c>
      <c r="D227">
        <v>2</v>
      </c>
      <c r="E227">
        <f t="shared" si="13"/>
        <v>2.0979999999999999</v>
      </c>
      <c r="F227">
        <f t="shared" si="14"/>
        <v>137.75299999999999</v>
      </c>
      <c r="G227">
        <v>2</v>
      </c>
      <c r="H227">
        <f t="shared" si="12"/>
        <v>68.876499999999993</v>
      </c>
      <c r="I227">
        <f t="shared" si="15"/>
        <v>1.0489999999999999</v>
      </c>
      <c r="M227">
        <v>181</v>
      </c>
      <c r="N227">
        <v>1.0982550153374988</v>
      </c>
      <c r="O227">
        <v>0.28174498466250109</v>
      </c>
    </row>
    <row r="228" spans="1:15" x14ac:dyDescent="0.25">
      <c r="A228" t="s">
        <v>79</v>
      </c>
      <c r="B228">
        <v>2842</v>
      </c>
      <c r="C228">
        <v>336648</v>
      </c>
      <c r="D228">
        <v>2</v>
      </c>
      <c r="E228">
        <f t="shared" si="13"/>
        <v>2.8420000000000001</v>
      </c>
      <c r="F228">
        <f t="shared" si="14"/>
        <v>336.64800000000002</v>
      </c>
      <c r="G228">
        <v>2</v>
      </c>
      <c r="H228">
        <f t="shared" si="12"/>
        <v>168.32400000000001</v>
      </c>
      <c r="I228">
        <f t="shared" si="15"/>
        <v>1.421</v>
      </c>
      <c r="M228">
        <v>182</v>
      </c>
      <c r="N228">
        <v>0.88921891624226712</v>
      </c>
      <c r="O228">
        <v>0.19344775042439954</v>
      </c>
    </row>
    <row r="229" spans="1:15" x14ac:dyDescent="0.25">
      <c r="A229" t="s">
        <v>79</v>
      </c>
      <c r="B229">
        <v>4662</v>
      </c>
      <c r="C229">
        <v>145961</v>
      </c>
      <c r="D229">
        <v>2</v>
      </c>
      <c r="E229">
        <f t="shared" si="13"/>
        <v>4.6619999999999999</v>
      </c>
      <c r="F229">
        <f t="shared" si="14"/>
        <v>145.96100000000001</v>
      </c>
      <c r="G229">
        <v>2</v>
      </c>
      <c r="H229">
        <f t="shared" si="12"/>
        <v>72.980500000000006</v>
      </c>
      <c r="I229">
        <f t="shared" si="15"/>
        <v>2.331</v>
      </c>
      <c r="M229">
        <v>183</v>
      </c>
      <c r="N229">
        <v>1.3677911144499375</v>
      </c>
      <c r="O229">
        <v>-0.21204111444993745</v>
      </c>
    </row>
    <row r="230" spans="1:15" x14ac:dyDescent="0.25">
      <c r="A230" t="s">
        <v>79</v>
      </c>
      <c r="B230">
        <v>11003</v>
      </c>
      <c r="C230">
        <v>474241</v>
      </c>
      <c r="D230">
        <v>3</v>
      </c>
      <c r="E230">
        <f t="shared" si="13"/>
        <v>11.003</v>
      </c>
      <c r="F230">
        <f t="shared" si="14"/>
        <v>474.24099999999999</v>
      </c>
      <c r="G230">
        <v>3</v>
      </c>
      <c r="H230">
        <f t="shared" si="12"/>
        <v>158.08033333333336</v>
      </c>
      <c r="I230">
        <f t="shared" si="15"/>
        <v>3.6676666666666664</v>
      </c>
      <c r="M230">
        <v>184</v>
      </c>
      <c r="N230">
        <v>1.0483980561439898</v>
      </c>
      <c r="O230">
        <v>-6.0398056143989853E-2</v>
      </c>
    </row>
    <row r="231" spans="1:15" x14ac:dyDescent="0.25">
      <c r="A231" t="s">
        <v>79</v>
      </c>
      <c r="B231">
        <v>5272</v>
      </c>
      <c r="C231">
        <v>233089</v>
      </c>
      <c r="D231">
        <v>3</v>
      </c>
      <c r="E231">
        <f t="shared" si="13"/>
        <v>5.2720000000000002</v>
      </c>
      <c r="F231">
        <f t="shared" si="14"/>
        <v>233.089</v>
      </c>
      <c r="G231">
        <v>3</v>
      </c>
      <c r="H231">
        <f t="shared" si="12"/>
        <v>77.696333333333328</v>
      </c>
      <c r="I231">
        <f t="shared" si="15"/>
        <v>1.7573333333333332</v>
      </c>
      <c r="M231">
        <v>185</v>
      </c>
      <c r="N231">
        <v>1.3325918191997177</v>
      </c>
      <c r="O231">
        <v>0.10240818080028236</v>
      </c>
    </row>
    <row r="232" spans="1:15" x14ac:dyDescent="0.25">
      <c r="A232" t="s">
        <v>79</v>
      </c>
      <c r="B232">
        <v>5715</v>
      </c>
      <c r="C232">
        <v>214800</v>
      </c>
      <c r="D232">
        <v>4</v>
      </c>
      <c r="E232">
        <f t="shared" si="13"/>
        <v>5.7149999999999999</v>
      </c>
      <c r="F232">
        <f t="shared" si="14"/>
        <v>214.8</v>
      </c>
      <c r="G232">
        <v>4</v>
      </c>
      <c r="H232">
        <f t="shared" si="12"/>
        <v>53.7</v>
      </c>
      <c r="I232">
        <f t="shared" si="15"/>
        <v>1.42875</v>
      </c>
      <c r="M232">
        <v>186</v>
      </c>
      <c r="N232">
        <v>1.1197257076522213</v>
      </c>
      <c r="O232">
        <v>-0.12239237431888794</v>
      </c>
    </row>
    <row r="233" spans="1:15" x14ac:dyDescent="0.25">
      <c r="A233" t="s">
        <v>79</v>
      </c>
      <c r="B233">
        <v>16395.5</v>
      </c>
      <c r="C233">
        <v>119553</v>
      </c>
      <c r="D233">
        <v>6</v>
      </c>
      <c r="E233">
        <f t="shared" si="13"/>
        <v>16.395499999999998</v>
      </c>
      <c r="F233">
        <f t="shared" si="14"/>
        <v>119.553</v>
      </c>
      <c r="G233">
        <v>6</v>
      </c>
      <c r="H233">
        <f t="shared" si="12"/>
        <v>19.9255</v>
      </c>
      <c r="I233">
        <f t="shared" si="15"/>
        <v>2.7325833333333334</v>
      </c>
      <c r="M233">
        <v>187</v>
      </c>
      <c r="N233">
        <v>0.80268874399792312</v>
      </c>
      <c r="O233">
        <v>0.33593625600207688</v>
      </c>
    </row>
    <row r="234" spans="1:15" x14ac:dyDescent="0.25">
      <c r="A234" t="s">
        <v>79</v>
      </c>
      <c r="B234">
        <v>6096</v>
      </c>
      <c r="C234">
        <v>136026</v>
      </c>
      <c r="D234">
        <v>6</v>
      </c>
      <c r="E234">
        <f t="shared" si="13"/>
        <v>6.0960000000000001</v>
      </c>
      <c r="F234">
        <f t="shared" si="14"/>
        <v>136.02600000000001</v>
      </c>
      <c r="G234">
        <v>6</v>
      </c>
      <c r="H234">
        <f t="shared" si="12"/>
        <v>22.670999999999999</v>
      </c>
      <c r="I234">
        <f t="shared" si="15"/>
        <v>1.016</v>
      </c>
      <c r="M234">
        <v>188</v>
      </c>
      <c r="N234">
        <v>1.2788686560029654</v>
      </c>
      <c r="O234">
        <v>-0.12120198933629855</v>
      </c>
    </row>
    <row r="235" spans="1:15" x14ac:dyDescent="0.25">
      <c r="A235" t="s">
        <v>79</v>
      </c>
      <c r="B235">
        <v>2726</v>
      </c>
      <c r="C235">
        <v>26727</v>
      </c>
      <c r="D235">
        <v>2</v>
      </c>
      <c r="E235">
        <f t="shared" si="13"/>
        <v>2.726</v>
      </c>
      <c r="F235">
        <f t="shared" si="14"/>
        <v>26.727</v>
      </c>
      <c r="G235">
        <v>2</v>
      </c>
      <c r="H235">
        <f t="shared" si="12"/>
        <v>13.3635</v>
      </c>
      <c r="I235">
        <f t="shared" si="15"/>
        <v>1.363</v>
      </c>
      <c r="M235">
        <v>189</v>
      </c>
      <c r="N235">
        <v>1.1792785314171783</v>
      </c>
      <c r="O235">
        <v>-0.37827853141717827</v>
      </c>
    </row>
    <row r="236" spans="1:15" x14ac:dyDescent="0.25">
      <c r="A236" t="s">
        <v>79</v>
      </c>
      <c r="B236">
        <v>6298</v>
      </c>
      <c r="C236">
        <v>285173</v>
      </c>
      <c r="D236">
        <v>8</v>
      </c>
      <c r="E236">
        <f t="shared" si="13"/>
        <v>6.298</v>
      </c>
      <c r="F236">
        <f t="shared" si="14"/>
        <v>285.173</v>
      </c>
      <c r="G236">
        <v>8</v>
      </c>
      <c r="H236">
        <f t="shared" si="12"/>
        <v>35.646625</v>
      </c>
      <c r="I236">
        <f t="shared" si="15"/>
        <v>0.78725000000000001</v>
      </c>
      <c r="M236">
        <v>190</v>
      </c>
      <c r="N236">
        <v>1.3649126671894802</v>
      </c>
      <c r="O236">
        <v>-0.1434126671894802</v>
      </c>
    </row>
    <row r="237" spans="1:15" x14ac:dyDescent="0.25">
      <c r="A237" t="s">
        <v>79</v>
      </c>
      <c r="B237">
        <v>3890</v>
      </c>
      <c r="C237">
        <v>76764</v>
      </c>
      <c r="D237">
        <v>4</v>
      </c>
      <c r="E237">
        <f t="shared" si="13"/>
        <v>3.89</v>
      </c>
      <c r="F237">
        <f t="shared" si="14"/>
        <v>76.763999999999996</v>
      </c>
      <c r="G237">
        <v>4</v>
      </c>
      <c r="H237">
        <f t="shared" si="12"/>
        <v>19.190999999999999</v>
      </c>
      <c r="I237">
        <f t="shared" si="15"/>
        <v>0.97250000000000003</v>
      </c>
      <c r="M237">
        <v>191</v>
      </c>
      <c r="N237">
        <v>1.3440242408560374</v>
      </c>
      <c r="O237">
        <v>2.5818090924772958</v>
      </c>
    </row>
    <row r="238" spans="1:15" x14ac:dyDescent="0.25">
      <c r="A238" t="s">
        <v>79</v>
      </c>
      <c r="B238">
        <v>5638</v>
      </c>
      <c r="C238">
        <v>208500</v>
      </c>
      <c r="D238">
        <v>5</v>
      </c>
      <c r="E238">
        <f t="shared" si="13"/>
        <v>5.6379999999999999</v>
      </c>
      <c r="F238">
        <f t="shared" si="14"/>
        <v>208.5</v>
      </c>
      <c r="G238">
        <v>5</v>
      </c>
      <c r="H238">
        <f t="shared" si="12"/>
        <v>41.7</v>
      </c>
      <c r="I238">
        <f t="shared" si="15"/>
        <v>1.1275999999999999</v>
      </c>
      <c r="M238">
        <v>192</v>
      </c>
      <c r="N238">
        <v>1.6745846073211552</v>
      </c>
      <c r="O238">
        <v>0.38991539267884456</v>
      </c>
    </row>
    <row r="239" spans="1:15" x14ac:dyDescent="0.25">
      <c r="A239" t="s">
        <v>79</v>
      </c>
      <c r="B239">
        <v>8735</v>
      </c>
      <c r="C239">
        <v>269972</v>
      </c>
      <c r="D239">
        <v>6</v>
      </c>
      <c r="E239">
        <f t="shared" si="13"/>
        <v>8.7349999999999994</v>
      </c>
      <c r="F239">
        <f t="shared" si="14"/>
        <v>269.97199999999998</v>
      </c>
      <c r="G239">
        <v>6</v>
      </c>
      <c r="H239">
        <f t="shared" si="12"/>
        <v>44.995333333333335</v>
      </c>
      <c r="I239">
        <f t="shared" si="15"/>
        <v>1.4558333333333333</v>
      </c>
      <c r="M239">
        <v>193</v>
      </c>
      <c r="N239">
        <v>1.0950792002216589</v>
      </c>
      <c r="O239">
        <v>0.11525413311167432</v>
      </c>
    </row>
    <row r="240" spans="1:15" x14ac:dyDescent="0.25">
      <c r="A240" t="s">
        <v>79</v>
      </c>
      <c r="B240">
        <v>5330</v>
      </c>
      <c r="C240">
        <v>167321</v>
      </c>
      <c r="D240">
        <v>4</v>
      </c>
      <c r="E240">
        <f t="shared" si="13"/>
        <v>5.33</v>
      </c>
      <c r="F240">
        <f t="shared" si="14"/>
        <v>167.321</v>
      </c>
      <c r="G240">
        <v>4</v>
      </c>
      <c r="H240">
        <f t="shared" si="12"/>
        <v>41.830249999999999</v>
      </c>
      <c r="I240">
        <f t="shared" si="15"/>
        <v>1.3325</v>
      </c>
      <c r="M240">
        <v>194</v>
      </c>
      <c r="N240">
        <v>1.0617525191825898</v>
      </c>
      <c r="O240">
        <v>-0.25025251918258984</v>
      </c>
    </row>
    <row r="241" spans="1:15" x14ac:dyDescent="0.25">
      <c r="A241" t="s">
        <v>79</v>
      </c>
      <c r="B241">
        <v>4837</v>
      </c>
      <c r="C241">
        <v>224089</v>
      </c>
      <c r="D241">
        <v>3</v>
      </c>
      <c r="E241">
        <f t="shared" si="13"/>
        <v>4.8369999999999997</v>
      </c>
      <c r="F241">
        <f t="shared" si="14"/>
        <v>224.089</v>
      </c>
      <c r="G241">
        <v>3</v>
      </c>
      <c r="H241">
        <f t="shared" si="12"/>
        <v>74.696333333333328</v>
      </c>
      <c r="I241">
        <f t="shared" si="15"/>
        <v>1.6123333333333332</v>
      </c>
      <c r="M241">
        <v>195</v>
      </c>
      <c r="N241">
        <v>1.3634251996248601</v>
      </c>
      <c r="O241">
        <v>-0.21902519962486</v>
      </c>
    </row>
    <row r="242" spans="1:15" x14ac:dyDescent="0.25">
      <c r="A242" t="s">
        <v>79</v>
      </c>
      <c r="B242">
        <v>4821</v>
      </c>
      <c r="C242">
        <v>114600</v>
      </c>
      <c r="D242">
        <v>2</v>
      </c>
      <c r="E242">
        <f t="shared" si="13"/>
        <v>4.8209999999999997</v>
      </c>
      <c r="F242">
        <f t="shared" si="14"/>
        <v>114.6</v>
      </c>
      <c r="G242">
        <v>2</v>
      </c>
      <c r="H242">
        <f t="shared" si="12"/>
        <v>57.3</v>
      </c>
      <c r="I242">
        <f t="shared" si="15"/>
        <v>2.4104999999999999</v>
      </c>
      <c r="M242">
        <v>196</v>
      </c>
      <c r="N242">
        <v>1.1733091218723242</v>
      </c>
      <c r="O242">
        <v>-0.14430912187232425</v>
      </c>
    </row>
    <row r="243" spans="1:15" x14ac:dyDescent="0.25">
      <c r="A243" t="s">
        <v>79</v>
      </c>
      <c r="B243">
        <v>5370</v>
      </c>
      <c r="C243">
        <v>135173</v>
      </c>
      <c r="D243">
        <v>6</v>
      </c>
      <c r="E243">
        <f t="shared" si="13"/>
        <v>5.37</v>
      </c>
      <c r="F243">
        <f t="shared" si="14"/>
        <v>135.173</v>
      </c>
      <c r="G243">
        <v>6</v>
      </c>
      <c r="H243">
        <f t="shared" si="12"/>
        <v>22.528833333333331</v>
      </c>
      <c r="I243">
        <f t="shared" si="15"/>
        <v>0.89500000000000002</v>
      </c>
      <c r="M243">
        <v>197</v>
      </c>
      <c r="N243">
        <v>1.1759384796125301</v>
      </c>
      <c r="O243">
        <v>-0.32673847961253</v>
      </c>
    </row>
    <row r="244" spans="1:15" x14ac:dyDescent="0.25">
      <c r="A244" t="s">
        <v>79</v>
      </c>
      <c r="B244">
        <v>2807</v>
      </c>
      <c r="C244">
        <v>296714</v>
      </c>
      <c r="D244">
        <v>2</v>
      </c>
      <c r="E244">
        <f t="shared" si="13"/>
        <v>2.8069999999999999</v>
      </c>
      <c r="F244">
        <f t="shared" si="14"/>
        <v>296.714</v>
      </c>
      <c r="G244">
        <v>2</v>
      </c>
      <c r="H244">
        <f t="shared" si="12"/>
        <v>148.357</v>
      </c>
      <c r="I244">
        <f t="shared" si="15"/>
        <v>1.4035</v>
      </c>
      <c r="M244">
        <v>198</v>
      </c>
      <c r="N244">
        <v>1.2602449224811327</v>
      </c>
      <c r="O244">
        <v>-0.49491158914779931</v>
      </c>
    </row>
    <row r="245" spans="1:15" x14ac:dyDescent="0.25">
      <c r="A245" t="s">
        <v>79</v>
      </c>
      <c r="B245">
        <v>3586</v>
      </c>
      <c r="C245">
        <v>309250</v>
      </c>
      <c r="D245">
        <v>5</v>
      </c>
      <c r="E245">
        <f t="shared" si="13"/>
        <v>3.5859999999999999</v>
      </c>
      <c r="F245">
        <f t="shared" si="14"/>
        <v>309.25</v>
      </c>
      <c r="G245">
        <v>5</v>
      </c>
      <c r="H245">
        <f t="shared" si="12"/>
        <v>61.85</v>
      </c>
      <c r="I245">
        <f t="shared" si="15"/>
        <v>0.71720000000000006</v>
      </c>
      <c r="M245">
        <v>199</v>
      </c>
      <c r="N245">
        <v>1.3383852194154646</v>
      </c>
      <c r="O245">
        <v>0.47186478058453529</v>
      </c>
    </row>
    <row r="246" spans="1:15" x14ac:dyDescent="0.25">
      <c r="A246" t="s">
        <v>79</v>
      </c>
      <c r="B246">
        <v>4963</v>
      </c>
      <c r="C246">
        <v>299057</v>
      </c>
      <c r="D246">
        <v>4</v>
      </c>
      <c r="E246">
        <f t="shared" si="13"/>
        <v>4.9630000000000001</v>
      </c>
      <c r="F246">
        <f t="shared" si="14"/>
        <v>299.05700000000002</v>
      </c>
      <c r="G246">
        <v>4</v>
      </c>
      <c r="H246">
        <f t="shared" si="12"/>
        <v>74.764250000000004</v>
      </c>
      <c r="I246">
        <f t="shared" si="15"/>
        <v>1.24075</v>
      </c>
      <c r="M246">
        <v>200</v>
      </c>
      <c r="N246">
        <v>1.2436642747240017</v>
      </c>
      <c r="O246">
        <v>1.1293357252759986</v>
      </c>
    </row>
    <row r="247" spans="1:15" x14ac:dyDescent="0.25">
      <c r="A247" t="s">
        <v>79</v>
      </c>
      <c r="B247">
        <v>4305</v>
      </c>
      <c r="C247">
        <v>226000</v>
      </c>
      <c r="D247">
        <v>5</v>
      </c>
      <c r="E247">
        <f t="shared" si="13"/>
        <v>4.3049999999999997</v>
      </c>
      <c r="F247">
        <f t="shared" si="14"/>
        <v>226</v>
      </c>
      <c r="G247">
        <v>5</v>
      </c>
      <c r="H247">
        <f t="shared" si="12"/>
        <v>45.2</v>
      </c>
      <c r="I247">
        <f t="shared" si="15"/>
        <v>0.86099999999999999</v>
      </c>
      <c r="M247">
        <v>201</v>
      </c>
      <c r="N247">
        <v>1.2088818599302544</v>
      </c>
      <c r="O247">
        <v>-5.8281859930254587E-2</v>
      </c>
    </row>
    <row r="248" spans="1:15" x14ac:dyDescent="0.25">
      <c r="A248" t="s">
        <v>79</v>
      </c>
      <c r="B248">
        <v>3539</v>
      </c>
      <c r="C248">
        <v>442845</v>
      </c>
      <c r="D248">
        <v>3</v>
      </c>
      <c r="E248">
        <f t="shared" si="13"/>
        <v>3.5390000000000001</v>
      </c>
      <c r="F248">
        <f t="shared" si="14"/>
        <v>442.84500000000003</v>
      </c>
      <c r="G248">
        <v>3</v>
      </c>
      <c r="H248">
        <f t="shared" si="12"/>
        <v>147.61500000000001</v>
      </c>
      <c r="I248">
        <f t="shared" si="15"/>
        <v>1.1796666666666666</v>
      </c>
      <c r="M248">
        <v>202</v>
      </c>
      <c r="N248">
        <v>2.349561781920281</v>
      </c>
      <c r="O248">
        <v>1.9966882180797194</v>
      </c>
    </row>
    <row r="249" spans="1:15" x14ac:dyDescent="0.25">
      <c r="A249" t="s">
        <v>79</v>
      </c>
      <c r="B249">
        <v>1424</v>
      </c>
      <c r="C249">
        <v>61200</v>
      </c>
      <c r="D249">
        <v>1</v>
      </c>
      <c r="E249">
        <f t="shared" si="13"/>
        <v>1.4239999999999999</v>
      </c>
      <c r="F249">
        <f t="shared" si="14"/>
        <v>61.2</v>
      </c>
      <c r="G249">
        <v>1</v>
      </c>
      <c r="H249">
        <f t="shared" si="12"/>
        <v>61.2</v>
      </c>
      <c r="I249">
        <f t="shared" si="15"/>
        <v>1.4239999999999999</v>
      </c>
      <c r="M249">
        <v>203</v>
      </c>
      <c r="N249">
        <v>1.1927382602036762</v>
      </c>
      <c r="O249">
        <v>0.14851173979632382</v>
      </c>
    </row>
    <row r="250" spans="1:15" x14ac:dyDescent="0.25">
      <c r="A250" t="s">
        <v>79</v>
      </c>
      <c r="B250">
        <v>7235</v>
      </c>
      <c r="C250">
        <v>277200</v>
      </c>
      <c r="D250">
        <v>4</v>
      </c>
      <c r="E250">
        <f t="shared" si="13"/>
        <v>7.2350000000000003</v>
      </c>
      <c r="F250">
        <f t="shared" si="14"/>
        <v>277.2</v>
      </c>
      <c r="G250">
        <v>4</v>
      </c>
      <c r="H250">
        <f t="shared" si="12"/>
        <v>69.3</v>
      </c>
      <c r="I250">
        <f t="shared" si="15"/>
        <v>1.8087500000000001</v>
      </c>
      <c r="M250">
        <v>204</v>
      </c>
      <c r="N250">
        <v>1.3068067993000867</v>
      </c>
      <c r="O250">
        <v>0.63681820069991324</v>
      </c>
    </row>
    <row r="251" spans="1:15" x14ac:dyDescent="0.25">
      <c r="A251" t="s">
        <v>79</v>
      </c>
      <c r="B251">
        <v>3875</v>
      </c>
      <c r="C251">
        <v>127279</v>
      </c>
      <c r="D251">
        <v>6</v>
      </c>
      <c r="E251">
        <f t="shared" si="13"/>
        <v>3.875</v>
      </c>
      <c r="F251">
        <f t="shared" si="14"/>
        <v>127.279</v>
      </c>
      <c r="G251">
        <v>6</v>
      </c>
      <c r="H251">
        <f t="shared" si="12"/>
        <v>21.21316666666667</v>
      </c>
      <c r="I251">
        <f t="shared" si="15"/>
        <v>0.64583333333333337</v>
      </c>
      <c r="M251">
        <v>205</v>
      </c>
      <c r="N251">
        <v>1.9594530494312425</v>
      </c>
      <c r="O251">
        <v>-0.79495304943124245</v>
      </c>
    </row>
    <row r="252" spans="1:15" x14ac:dyDescent="0.25">
      <c r="A252" t="s">
        <v>79</v>
      </c>
      <c r="B252">
        <v>4412</v>
      </c>
      <c r="C252">
        <v>220600</v>
      </c>
      <c r="D252">
        <v>6</v>
      </c>
      <c r="E252">
        <f t="shared" si="13"/>
        <v>4.4119999999999999</v>
      </c>
      <c r="F252">
        <f t="shared" si="14"/>
        <v>220.6</v>
      </c>
      <c r="G252">
        <v>6</v>
      </c>
      <c r="H252">
        <f t="shared" si="12"/>
        <v>36.766666666666666</v>
      </c>
      <c r="I252">
        <f t="shared" si="15"/>
        <v>0.73533333333333339</v>
      </c>
      <c r="M252">
        <v>206</v>
      </c>
      <c r="N252">
        <v>1.2254369399407068</v>
      </c>
      <c r="O252">
        <v>0.43556306005929324</v>
      </c>
    </row>
    <row r="253" spans="1:15" x14ac:dyDescent="0.25">
      <c r="A253" t="s">
        <v>79</v>
      </c>
      <c r="B253">
        <v>4340</v>
      </c>
      <c r="C253">
        <v>88905</v>
      </c>
      <c r="D253">
        <v>4</v>
      </c>
      <c r="E253">
        <f t="shared" si="13"/>
        <v>4.34</v>
      </c>
      <c r="F253">
        <f t="shared" si="14"/>
        <v>88.905000000000001</v>
      </c>
      <c r="G253">
        <v>4</v>
      </c>
      <c r="H253">
        <f t="shared" si="12"/>
        <v>22.22625</v>
      </c>
      <c r="I253">
        <f t="shared" si="15"/>
        <v>1.085</v>
      </c>
      <c r="M253">
        <v>207</v>
      </c>
      <c r="N253">
        <v>1.5273060426285396</v>
      </c>
      <c r="O253">
        <v>0.2836939573714603</v>
      </c>
    </row>
    <row r="254" spans="1:15" x14ac:dyDescent="0.25">
      <c r="A254" t="s">
        <v>79</v>
      </c>
      <c r="B254">
        <v>6657</v>
      </c>
      <c r="C254">
        <v>649471</v>
      </c>
      <c r="D254">
        <v>9</v>
      </c>
      <c r="E254">
        <f t="shared" si="13"/>
        <v>6.657</v>
      </c>
      <c r="F254">
        <f t="shared" si="14"/>
        <v>649.471</v>
      </c>
      <c r="G254">
        <v>9</v>
      </c>
      <c r="H254">
        <f t="shared" si="12"/>
        <v>72.163444444444437</v>
      </c>
      <c r="I254">
        <f t="shared" si="15"/>
        <v>0.73966666666666658</v>
      </c>
      <c r="M254">
        <v>208</v>
      </c>
      <c r="N254">
        <v>1.6063629308411782</v>
      </c>
      <c r="O254">
        <v>0.49213706915882183</v>
      </c>
    </row>
    <row r="255" spans="1:15" x14ac:dyDescent="0.25">
      <c r="A255" t="s">
        <v>79</v>
      </c>
      <c r="B255">
        <v>3700</v>
      </c>
      <c r="C255">
        <v>297832</v>
      </c>
      <c r="D255">
        <v>4</v>
      </c>
      <c r="E255">
        <f t="shared" si="13"/>
        <v>3.7</v>
      </c>
      <c r="F255">
        <f t="shared" si="14"/>
        <v>297.83199999999999</v>
      </c>
      <c r="G255">
        <v>4</v>
      </c>
      <c r="H255">
        <f t="shared" si="12"/>
        <v>74.457999999999998</v>
      </c>
      <c r="I255">
        <f t="shared" si="15"/>
        <v>0.92500000000000004</v>
      </c>
      <c r="M255">
        <v>209</v>
      </c>
      <c r="N255">
        <v>1.205072260394445</v>
      </c>
      <c r="O255">
        <v>-9.3672260394444873E-2</v>
      </c>
    </row>
    <row r="256" spans="1:15" x14ac:dyDescent="0.25">
      <c r="A256" t="s">
        <v>79</v>
      </c>
      <c r="B256">
        <v>5755</v>
      </c>
      <c r="C256">
        <v>308420</v>
      </c>
      <c r="D256">
        <v>5</v>
      </c>
      <c r="E256">
        <f t="shared" si="13"/>
        <v>5.7549999999999999</v>
      </c>
      <c r="F256">
        <f t="shared" si="14"/>
        <v>308.42</v>
      </c>
      <c r="G256">
        <v>5</v>
      </c>
      <c r="H256">
        <f t="shared" si="12"/>
        <v>61.683999999999997</v>
      </c>
      <c r="I256">
        <f t="shared" si="15"/>
        <v>1.151</v>
      </c>
      <c r="M256">
        <v>210</v>
      </c>
      <c r="N256">
        <v>2.3824591127733923</v>
      </c>
      <c r="O256">
        <v>0.48604088722660777</v>
      </c>
    </row>
    <row r="257" spans="1:15" x14ac:dyDescent="0.25">
      <c r="A257" t="s">
        <v>79</v>
      </c>
      <c r="B257">
        <v>6659</v>
      </c>
      <c r="C257">
        <v>971724</v>
      </c>
      <c r="D257">
        <v>6</v>
      </c>
      <c r="E257">
        <f t="shared" si="13"/>
        <v>6.6589999999999998</v>
      </c>
      <c r="F257">
        <f t="shared" si="14"/>
        <v>971.72400000000005</v>
      </c>
      <c r="G257">
        <v>6</v>
      </c>
      <c r="H257">
        <f t="shared" si="12"/>
        <v>161.95400000000001</v>
      </c>
      <c r="I257">
        <f t="shared" si="15"/>
        <v>1.1098333333333332</v>
      </c>
      <c r="M257">
        <v>211</v>
      </c>
      <c r="N257">
        <v>1.087325407003614</v>
      </c>
      <c r="O257">
        <v>0.44067459299638601</v>
      </c>
    </row>
    <row r="258" spans="1:15" x14ac:dyDescent="0.25">
      <c r="A258" t="s">
        <v>79</v>
      </c>
      <c r="B258">
        <v>7364</v>
      </c>
      <c r="C258">
        <v>293720</v>
      </c>
      <c r="D258">
        <v>5</v>
      </c>
      <c r="E258">
        <f t="shared" si="13"/>
        <v>7.3639999999999999</v>
      </c>
      <c r="F258">
        <f t="shared" si="14"/>
        <v>293.72000000000003</v>
      </c>
      <c r="G258">
        <v>5</v>
      </c>
      <c r="H258">
        <f t="shared" ref="H258:H321" si="16">C258/D258/1000</f>
        <v>58.744</v>
      </c>
      <c r="I258">
        <f t="shared" si="15"/>
        <v>1.4727999999999999</v>
      </c>
      <c r="M258">
        <v>212</v>
      </c>
      <c r="N258">
        <v>2.2316990389772515</v>
      </c>
      <c r="O258">
        <v>-0.17519903897725131</v>
      </c>
    </row>
    <row r="259" spans="1:15" x14ac:dyDescent="0.25">
      <c r="A259" t="s">
        <v>79</v>
      </c>
      <c r="B259">
        <v>6020</v>
      </c>
      <c r="C259">
        <v>223000</v>
      </c>
      <c r="D259">
        <v>5</v>
      </c>
      <c r="E259">
        <f t="shared" ref="E259:E322" si="17">B259/1000</f>
        <v>6.02</v>
      </c>
      <c r="F259">
        <f t="shared" ref="F259:F322" si="18">C259/1000</f>
        <v>223</v>
      </c>
      <c r="G259">
        <v>5</v>
      </c>
      <c r="H259">
        <f t="shared" si="16"/>
        <v>44.6</v>
      </c>
      <c r="I259">
        <f t="shared" ref="I259:I322" si="19">B259/D259/1000</f>
        <v>1.204</v>
      </c>
      <c r="M259">
        <v>213</v>
      </c>
      <c r="N259">
        <v>1.3530673022694337</v>
      </c>
      <c r="O259">
        <v>0.25053269773056619</v>
      </c>
    </row>
    <row r="260" spans="1:15" x14ac:dyDescent="0.25">
      <c r="A260" t="s">
        <v>79</v>
      </c>
      <c r="B260">
        <v>2268</v>
      </c>
      <c r="C260">
        <v>42938</v>
      </c>
      <c r="D260">
        <v>3</v>
      </c>
      <c r="E260">
        <f t="shared" si="17"/>
        <v>2.2679999999999998</v>
      </c>
      <c r="F260">
        <f t="shared" si="18"/>
        <v>42.938000000000002</v>
      </c>
      <c r="G260">
        <v>3</v>
      </c>
      <c r="H260">
        <f t="shared" si="16"/>
        <v>14.312666666666667</v>
      </c>
      <c r="I260">
        <f t="shared" si="19"/>
        <v>0.75600000000000001</v>
      </c>
      <c r="M260">
        <v>214</v>
      </c>
      <c r="N260">
        <v>2.0427470198925795</v>
      </c>
      <c r="O260">
        <v>2.1652980107420561E-2</v>
      </c>
    </row>
    <row r="261" spans="1:15" x14ac:dyDescent="0.25">
      <c r="A261" t="s">
        <v>79</v>
      </c>
      <c r="B261">
        <v>1367</v>
      </c>
      <c r="C261">
        <v>28200</v>
      </c>
      <c r="D261">
        <v>2</v>
      </c>
      <c r="E261">
        <f t="shared" si="17"/>
        <v>1.367</v>
      </c>
      <c r="F261">
        <f t="shared" si="18"/>
        <v>28.2</v>
      </c>
      <c r="G261">
        <v>2</v>
      </c>
      <c r="H261">
        <f t="shared" si="16"/>
        <v>14.1</v>
      </c>
      <c r="I261">
        <f t="shared" si="19"/>
        <v>0.6835</v>
      </c>
      <c r="M261">
        <v>215</v>
      </c>
      <c r="N261">
        <v>1.4254690047838632</v>
      </c>
      <c r="O261">
        <v>0.25893099521613694</v>
      </c>
    </row>
    <row r="262" spans="1:15" x14ac:dyDescent="0.25">
      <c r="A262" t="s">
        <v>79</v>
      </c>
      <c r="B262">
        <v>5873</v>
      </c>
      <c r="C262">
        <v>273629</v>
      </c>
      <c r="D262">
        <v>7</v>
      </c>
      <c r="E262">
        <f t="shared" si="17"/>
        <v>5.8730000000000002</v>
      </c>
      <c r="F262">
        <f t="shared" si="18"/>
        <v>273.62900000000002</v>
      </c>
      <c r="G262">
        <v>7</v>
      </c>
      <c r="H262">
        <f t="shared" si="16"/>
        <v>39.089857142857142</v>
      </c>
      <c r="I262">
        <f t="shared" si="19"/>
        <v>0.83899999999999997</v>
      </c>
      <c r="M262">
        <v>216</v>
      </c>
      <c r="N262">
        <v>1.7081161055395691</v>
      </c>
      <c r="O262">
        <v>0.42038389446043078</v>
      </c>
    </row>
    <row r="263" spans="1:15" x14ac:dyDescent="0.25">
      <c r="A263" t="s">
        <v>79</v>
      </c>
      <c r="B263">
        <v>3769</v>
      </c>
      <c r="C263">
        <v>217200</v>
      </c>
      <c r="D263">
        <v>4</v>
      </c>
      <c r="E263">
        <f t="shared" si="17"/>
        <v>3.7690000000000001</v>
      </c>
      <c r="F263">
        <f t="shared" si="18"/>
        <v>217.2</v>
      </c>
      <c r="G263">
        <v>4</v>
      </c>
      <c r="H263">
        <f t="shared" si="16"/>
        <v>54.3</v>
      </c>
      <c r="I263">
        <f t="shared" si="19"/>
        <v>0.94225000000000003</v>
      </c>
      <c r="M263">
        <v>217</v>
      </c>
      <c r="N263">
        <v>1.3770496168469786</v>
      </c>
      <c r="O263">
        <v>0.19945038315302144</v>
      </c>
    </row>
    <row r="264" spans="1:15" x14ac:dyDescent="0.25">
      <c r="A264" t="s">
        <v>79</v>
      </c>
      <c r="B264">
        <v>1860</v>
      </c>
      <c r="C264">
        <v>85510</v>
      </c>
      <c r="D264">
        <v>2</v>
      </c>
      <c r="E264">
        <f t="shared" si="17"/>
        <v>1.86</v>
      </c>
      <c r="F264">
        <f t="shared" si="18"/>
        <v>85.51</v>
      </c>
      <c r="G264">
        <v>2</v>
      </c>
      <c r="H264">
        <f t="shared" si="16"/>
        <v>42.755000000000003</v>
      </c>
      <c r="I264">
        <f t="shared" si="19"/>
        <v>0.93</v>
      </c>
      <c r="M264">
        <v>218</v>
      </c>
      <c r="N264">
        <v>1.0575098776104519</v>
      </c>
      <c r="O264">
        <v>0.37382345572288145</v>
      </c>
    </row>
    <row r="265" spans="1:15" x14ac:dyDescent="0.25">
      <c r="A265" t="s">
        <v>79</v>
      </c>
      <c r="B265">
        <v>1038</v>
      </c>
      <c r="C265">
        <v>36000</v>
      </c>
      <c r="D265">
        <v>1</v>
      </c>
      <c r="E265">
        <f t="shared" si="17"/>
        <v>1.038</v>
      </c>
      <c r="F265">
        <f t="shared" si="18"/>
        <v>36</v>
      </c>
      <c r="G265">
        <v>1</v>
      </c>
      <c r="H265">
        <f t="shared" si="16"/>
        <v>36</v>
      </c>
      <c r="I265">
        <f t="shared" si="19"/>
        <v>1.038</v>
      </c>
      <c r="M265">
        <v>219</v>
      </c>
      <c r="N265">
        <v>1.4643832791741778</v>
      </c>
      <c r="O265">
        <v>-7.904994584084446E-2</v>
      </c>
    </row>
    <row r="266" spans="1:15" x14ac:dyDescent="0.25">
      <c r="A266" t="s">
        <v>79</v>
      </c>
      <c r="B266">
        <v>3352</v>
      </c>
      <c r="C266">
        <v>75675</v>
      </c>
      <c r="D266">
        <v>5</v>
      </c>
      <c r="E266">
        <f t="shared" si="17"/>
        <v>3.3519999999999999</v>
      </c>
      <c r="F266">
        <f t="shared" si="18"/>
        <v>75.674999999999997</v>
      </c>
      <c r="G266">
        <v>5</v>
      </c>
      <c r="H266">
        <f t="shared" si="16"/>
        <v>15.135</v>
      </c>
      <c r="I266">
        <f t="shared" si="19"/>
        <v>0.6704</v>
      </c>
      <c r="M266">
        <v>220</v>
      </c>
      <c r="N266">
        <v>1.3321006409146237</v>
      </c>
      <c r="O266">
        <v>-0.33110064091462377</v>
      </c>
    </row>
    <row r="267" spans="1:15" x14ac:dyDescent="0.25">
      <c r="A267" t="s">
        <v>79</v>
      </c>
      <c r="B267">
        <v>5544</v>
      </c>
      <c r="C267">
        <v>277092</v>
      </c>
      <c r="D267">
        <v>4</v>
      </c>
      <c r="E267">
        <f t="shared" si="17"/>
        <v>5.5439999999999996</v>
      </c>
      <c r="F267">
        <f t="shared" si="18"/>
        <v>277.09199999999998</v>
      </c>
      <c r="G267">
        <v>4</v>
      </c>
      <c r="H267">
        <f t="shared" si="16"/>
        <v>69.272999999999996</v>
      </c>
      <c r="I267">
        <f t="shared" si="19"/>
        <v>1.3859999999999999</v>
      </c>
      <c r="M267">
        <v>221</v>
      </c>
      <c r="N267">
        <v>1.3382326865654757</v>
      </c>
      <c r="O267">
        <v>0.53456731343452435</v>
      </c>
    </row>
    <row r="268" spans="1:15" x14ac:dyDescent="0.25">
      <c r="A268" t="s">
        <v>79</v>
      </c>
      <c r="B268">
        <v>2569</v>
      </c>
      <c r="C268">
        <v>54736</v>
      </c>
      <c r="D268">
        <v>3</v>
      </c>
      <c r="E268">
        <f t="shared" si="17"/>
        <v>2.569</v>
      </c>
      <c r="F268">
        <f t="shared" si="18"/>
        <v>54.735999999999997</v>
      </c>
      <c r="G268">
        <v>3</v>
      </c>
      <c r="H268">
        <f t="shared" si="16"/>
        <v>18.245333333333331</v>
      </c>
      <c r="I268">
        <f t="shared" si="19"/>
        <v>0.85633333333333339</v>
      </c>
      <c r="M268">
        <v>222</v>
      </c>
      <c r="N268">
        <v>1.2232194454297083</v>
      </c>
      <c r="O268">
        <v>0.41653055457029176</v>
      </c>
    </row>
    <row r="269" spans="1:15" x14ac:dyDescent="0.25">
      <c r="A269" t="s">
        <v>79</v>
      </c>
      <c r="B269">
        <v>4275</v>
      </c>
      <c r="C269">
        <v>94362</v>
      </c>
      <c r="D269">
        <v>6</v>
      </c>
      <c r="E269">
        <f t="shared" si="17"/>
        <v>4.2750000000000004</v>
      </c>
      <c r="F269">
        <f t="shared" si="18"/>
        <v>94.361999999999995</v>
      </c>
      <c r="G269">
        <v>6</v>
      </c>
      <c r="H269">
        <f t="shared" si="16"/>
        <v>15.727</v>
      </c>
      <c r="I269">
        <f t="shared" si="19"/>
        <v>0.71250000000000002</v>
      </c>
      <c r="M269">
        <v>223</v>
      </c>
      <c r="N269">
        <v>1.3204564013235509</v>
      </c>
      <c r="O269">
        <v>0.36579359867644912</v>
      </c>
    </row>
    <row r="270" spans="1:15" x14ac:dyDescent="0.25">
      <c r="A270" t="s">
        <v>79</v>
      </c>
      <c r="B270">
        <v>3515</v>
      </c>
      <c r="C270">
        <v>105571</v>
      </c>
      <c r="D270">
        <v>6</v>
      </c>
      <c r="E270">
        <f t="shared" si="17"/>
        <v>3.5150000000000001</v>
      </c>
      <c r="F270">
        <f t="shared" si="18"/>
        <v>105.571</v>
      </c>
      <c r="G270">
        <v>6</v>
      </c>
      <c r="H270">
        <f t="shared" si="16"/>
        <v>17.595166666666668</v>
      </c>
      <c r="I270">
        <f t="shared" si="19"/>
        <v>0.58583333333333332</v>
      </c>
      <c r="M270">
        <v>224</v>
      </c>
      <c r="N270">
        <v>1.3835035180653721</v>
      </c>
      <c r="O270">
        <v>-0.20575351806537201</v>
      </c>
    </row>
    <row r="271" spans="1:15" x14ac:dyDescent="0.25">
      <c r="A271" t="s">
        <v>79</v>
      </c>
      <c r="B271">
        <v>3825</v>
      </c>
      <c r="C271">
        <v>70625</v>
      </c>
      <c r="D271">
        <v>4</v>
      </c>
      <c r="E271">
        <f t="shared" si="17"/>
        <v>3.8250000000000002</v>
      </c>
      <c r="F271">
        <f t="shared" si="18"/>
        <v>70.625</v>
      </c>
      <c r="G271">
        <v>4</v>
      </c>
      <c r="H271">
        <f t="shared" si="16"/>
        <v>17.65625</v>
      </c>
      <c r="I271">
        <f t="shared" si="19"/>
        <v>0.95625000000000004</v>
      </c>
      <c r="M271">
        <v>225</v>
      </c>
      <c r="N271">
        <v>2.3017245696153132</v>
      </c>
      <c r="O271">
        <v>-1.0932245696153133</v>
      </c>
    </row>
    <row r="272" spans="1:15" x14ac:dyDescent="0.25">
      <c r="A272" t="s">
        <v>79</v>
      </c>
      <c r="B272">
        <v>2887</v>
      </c>
      <c r="C272">
        <v>119675</v>
      </c>
      <c r="D272">
        <v>2</v>
      </c>
      <c r="E272">
        <f t="shared" si="17"/>
        <v>2.887</v>
      </c>
      <c r="F272">
        <f t="shared" si="18"/>
        <v>119.675</v>
      </c>
      <c r="G272">
        <v>2</v>
      </c>
      <c r="H272">
        <f t="shared" si="16"/>
        <v>59.837499999999999</v>
      </c>
      <c r="I272">
        <f t="shared" si="19"/>
        <v>1.4435</v>
      </c>
      <c r="M272">
        <v>226</v>
      </c>
      <c r="N272">
        <v>1.5878635506068046</v>
      </c>
      <c r="O272">
        <v>-0.53886355060680469</v>
      </c>
    </row>
    <row r="273" spans="1:15" x14ac:dyDescent="0.25">
      <c r="A273" t="s">
        <v>79</v>
      </c>
      <c r="B273">
        <v>3285</v>
      </c>
      <c r="C273">
        <v>236085</v>
      </c>
      <c r="D273">
        <v>4</v>
      </c>
      <c r="E273">
        <f t="shared" si="17"/>
        <v>3.2850000000000001</v>
      </c>
      <c r="F273">
        <f t="shared" si="18"/>
        <v>236.08500000000001</v>
      </c>
      <c r="G273">
        <v>4</v>
      </c>
      <c r="H273">
        <f t="shared" si="16"/>
        <v>59.021250000000002</v>
      </c>
      <c r="I273">
        <f t="shared" si="19"/>
        <v>0.82125000000000004</v>
      </c>
      <c r="M273">
        <v>227</v>
      </c>
      <c r="N273">
        <v>2.4608016838726972</v>
      </c>
      <c r="O273">
        <v>-1.0398016838726971</v>
      </c>
    </row>
    <row r="274" spans="1:15" x14ac:dyDescent="0.25">
      <c r="A274" t="s">
        <v>79</v>
      </c>
      <c r="B274">
        <v>2159</v>
      </c>
      <c r="C274">
        <v>34671</v>
      </c>
      <c r="D274">
        <v>2</v>
      </c>
      <c r="E274">
        <f t="shared" si="17"/>
        <v>2.1589999999999998</v>
      </c>
      <c r="F274">
        <f t="shared" si="18"/>
        <v>34.670999999999999</v>
      </c>
      <c r="G274">
        <v>2</v>
      </c>
      <c r="H274">
        <f t="shared" si="16"/>
        <v>17.3355</v>
      </c>
      <c r="I274">
        <f t="shared" si="19"/>
        <v>1.0794999999999999</v>
      </c>
      <c r="M274">
        <v>228</v>
      </c>
      <c r="N274">
        <v>1.6238879664938126</v>
      </c>
      <c r="O274">
        <v>0.70711203350618734</v>
      </c>
    </row>
    <row r="275" spans="1:15" x14ac:dyDescent="0.25">
      <c r="A275" t="s">
        <v>79</v>
      </c>
      <c r="B275">
        <v>778</v>
      </c>
      <c r="C275">
        <v>40390</v>
      </c>
      <c r="D275">
        <v>1</v>
      </c>
      <c r="E275">
        <f t="shared" si="17"/>
        <v>0.77800000000000002</v>
      </c>
      <c r="F275">
        <f t="shared" si="18"/>
        <v>40.39</v>
      </c>
      <c r="G275">
        <v>1</v>
      </c>
      <c r="H275">
        <f t="shared" si="16"/>
        <v>40.39</v>
      </c>
      <c r="I275">
        <f t="shared" si="19"/>
        <v>0.77800000000000002</v>
      </c>
      <c r="M275">
        <v>229</v>
      </c>
      <c r="N275">
        <v>2.3087596567804676</v>
      </c>
      <c r="O275">
        <v>1.3589070098861988</v>
      </c>
    </row>
    <row r="276" spans="1:15" x14ac:dyDescent="0.25">
      <c r="A276" t="s">
        <v>79</v>
      </c>
      <c r="B276">
        <v>3171</v>
      </c>
      <c r="C276">
        <v>143140</v>
      </c>
      <c r="D276">
        <v>3</v>
      </c>
      <c r="E276">
        <f t="shared" si="17"/>
        <v>3.1709999999999998</v>
      </c>
      <c r="F276">
        <f t="shared" si="18"/>
        <v>143.13999999999999</v>
      </c>
      <c r="G276">
        <v>3</v>
      </c>
      <c r="H276">
        <f t="shared" si="16"/>
        <v>47.713333333333338</v>
      </c>
      <c r="I276">
        <f t="shared" si="19"/>
        <v>1.0569999999999999</v>
      </c>
      <c r="M276">
        <v>230</v>
      </c>
      <c r="N276">
        <v>1.6031586220189551</v>
      </c>
      <c r="O276">
        <v>0.1541747113143781</v>
      </c>
    </row>
    <row r="277" spans="1:15" x14ac:dyDescent="0.25">
      <c r="A277" t="s">
        <v>79</v>
      </c>
      <c r="B277">
        <v>2574</v>
      </c>
      <c r="C277">
        <v>125000</v>
      </c>
      <c r="D277">
        <v>2</v>
      </c>
      <c r="E277">
        <f t="shared" si="17"/>
        <v>2.5739999999999998</v>
      </c>
      <c r="F277">
        <f t="shared" si="18"/>
        <v>125</v>
      </c>
      <c r="G277">
        <v>2</v>
      </c>
      <c r="H277">
        <f t="shared" si="16"/>
        <v>62.5</v>
      </c>
      <c r="I277">
        <f t="shared" si="19"/>
        <v>1.2869999999999999</v>
      </c>
      <c r="M277">
        <v>231</v>
      </c>
      <c r="N277">
        <v>1.3303973494210257</v>
      </c>
      <c r="O277">
        <v>9.8352650578974243E-2</v>
      </c>
    </row>
    <row r="278" spans="1:15" x14ac:dyDescent="0.25">
      <c r="A278" t="s">
        <v>79</v>
      </c>
      <c r="B278">
        <v>3782</v>
      </c>
      <c r="C278">
        <v>107200</v>
      </c>
      <c r="D278">
        <v>3</v>
      </c>
      <c r="E278">
        <f t="shared" si="17"/>
        <v>3.782</v>
      </c>
      <c r="F278">
        <f t="shared" si="18"/>
        <v>107.2</v>
      </c>
      <c r="G278">
        <v>3</v>
      </c>
      <c r="H278">
        <f t="shared" si="16"/>
        <v>35.733333333333334</v>
      </c>
      <c r="I278">
        <f t="shared" si="19"/>
        <v>1.2606666666666668</v>
      </c>
      <c r="M278">
        <v>232</v>
      </c>
      <c r="N278">
        <v>0.9096801524587913</v>
      </c>
      <c r="O278">
        <v>1.8229031808745422</v>
      </c>
    </row>
    <row r="279" spans="1:15" x14ac:dyDescent="0.25">
      <c r="A279" t="s">
        <v>79</v>
      </c>
      <c r="B279">
        <v>3771</v>
      </c>
      <c r="C279">
        <v>92256</v>
      </c>
      <c r="D279">
        <v>6</v>
      </c>
      <c r="E279">
        <f t="shared" si="17"/>
        <v>3.7709999999999999</v>
      </c>
      <c r="F279">
        <f t="shared" si="18"/>
        <v>92.256</v>
      </c>
      <c r="G279">
        <v>6</v>
      </c>
      <c r="H279">
        <f t="shared" si="16"/>
        <v>15.375999999999999</v>
      </c>
      <c r="I279">
        <f t="shared" si="19"/>
        <v>0.62849999999999995</v>
      </c>
      <c r="M279">
        <v>233</v>
      </c>
      <c r="N279">
        <v>0.93377981956838685</v>
      </c>
      <c r="O279">
        <v>8.2220180431613166E-2</v>
      </c>
    </row>
    <row r="280" spans="1:15" x14ac:dyDescent="0.25">
      <c r="A280" t="s">
        <v>79</v>
      </c>
      <c r="B280">
        <v>3164</v>
      </c>
      <c r="C280">
        <v>86414</v>
      </c>
      <c r="D280">
        <v>5</v>
      </c>
      <c r="E280">
        <f t="shared" si="17"/>
        <v>3.1640000000000001</v>
      </c>
      <c r="F280">
        <f t="shared" si="18"/>
        <v>86.414000000000001</v>
      </c>
      <c r="G280">
        <v>5</v>
      </c>
      <c r="H280">
        <f t="shared" si="16"/>
        <v>17.282799999999998</v>
      </c>
      <c r="I280">
        <f t="shared" si="19"/>
        <v>0.63279999999999992</v>
      </c>
      <c r="M280">
        <v>234</v>
      </c>
      <c r="N280">
        <v>1.1005771473086878</v>
      </c>
      <c r="O280">
        <v>0.26242285269131216</v>
      </c>
    </row>
    <row r="281" spans="1:15" x14ac:dyDescent="0.25">
      <c r="A281" t="s">
        <v>79</v>
      </c>
      <c r="B281">
        <v>6277</v>
      </c>
      <c r="C281">
        <v>185600</v>
      </c>
      <c r="D281">
        <v>4</v>
      </c>
      <c r="E281">
        <f t="shared" si="17"/>
        <v>6.2770000000000001</v>
      </c>
      <c r="F281">
        <f t="shared" si="18"/>
        <v>185.6</v>
      </c>
      <c r="G281">
        <v>4</v>
      </c>
      <c r="H281">
        <f t="shared" si="16"/>
        <v>46.4</v>
      </c>
      <c r="I281">
        <f t="shared" si="19"/>
        <v>1.56925</v>
      </c>
      <c r="M281">
        <v>235</v>
      </c>
      <c r="N281">
        <v>0.92342956845644641</v>
      </c>
      <c r="O281">
        <v>-0.13617956845644641</v>
      </c>
    </row>
    <row r="282" spans="1:15" x14ac:dyDescent="0.25">
      <c r="A282" t="s">
        <v>79</v>
      </c>
      <c r="B282">
        <v>2863</v>
      </c>
      <c r="C282">
        <v>52505</v>
      </c>
      <c r="D282">
        <v>3</v>
      </c>
      <c r="E282">
        <f t="shared" si="17"/>
        <v>2.863</v>
      </c>
      <c r="F282">
        <f t="shared" si="18"/>
        <v>52.505000000000003</v>
      </c>
      <c r="G282">
        <v>3</v>
      </c>
      <c r="H282">
        <f t="shared" si="16"/>
        <v>17.501666666666669</v>
      </c>
      <c r="I282">
        <f t="shared" si="19"/>
        <v>0.95433333333333337</v>
      </c>
      <c r="M282">
        <v>236</v>
      </c>
      <c r="N282">
        <v>1.0274815190494961</v>
      </c>
      <c r="O282">
        <v>-5.4981519049496108E-2</v>
      </c>
    </row>
    <row r="283" spans="1:15" x14ac:dyDescent="0.25">
      <c r="A283" t="s">
        <v>79</v>
      </c>
      <c r="B283">
        <v>4276</v>
      </c>
      <c r="C283">
        <v>156390</v>
      </c>
      <c r="D283">
        <v>3</v>
      </c>
      <c r="E283">
        <f t="shared" si="17"/>
        <v>4.2759999999999998</v>
      </c>
      <c r="F283">
        <f t="shared" si="18"/>
        <v>156.38999999999999</v>
      </c>
      <c r="G283">
        <v>3</v>
      </c>
      <c r="H283">
        <f t="shared" si="16"/>
        <v>52.13</v>
      </c>
      <c r="I283">
        <f t="shared" si="19"/>
        <v>1.4253333333333333</v>
      </c>
      <c r="M283">
        <v>237</v>
      </c>
      <c r="N283">
        <v>1.1629384406435586</v>
      </c>
      <c r="O283">
        <v>-3.5338440643558622E-2</v>
      </c>
    </row>
    <row r="284" spans="1:15" x14ac:dyDescent="0.25">
      <c r="A284" t="s">
        <v>79</v>
      </c>
      <c r="B284">
        <v>3925</v>
      </c>
      <c r="C284">
        <v>162610</v>
      </c>
      <c r="D284">
        <v>4</v>
      </c>
      <c r="E284">
        <f t="shared" si="17"/>
        <v>3.9249999999999998</v>
      </c>
      <c r="F284">
        <f t="shared" si="18"/>
        <v>162.61000000000001</v>
      </c>
      <c r="G284">
        <v>4</v>
      </c>
      <c r="H284">
        <f t="shared" si="16"/>
        <v>40.652500000000003</v>
      </c>
      <c r="I284">
        <f t="shared" si="19"/>
        <v>0.98124999999999996</v>
      </c>
      <c r="M284">
        <v>238</v>
      </c>
      <c r="N284">
        <v>1.1297401188861731</v>
      </c>
      <c r="O284">
        <v>0.32609321444716022</v>
      </c>
    </row>
    <row r="285" spans="1:15" x14ac:dyDescent="0.25">
      <c r="A285" t="s">
        <v>79</v>
      </c>
      <c r="B285">
        <v>6637</v>
      </c>
      <c r="C285">
        <v>186690</v>
      </c>
      <c r="D285">
        <v>4</v>
      </c>
      <c r="E285">
        <f t="shared" si="17"/>
        <v>6.6369999999999996</v>
      </c>
      <c r="F285">
        <f t="shared" si="18"/>
        <v>186.69</v>
      </c>
      <c r="G285">
        <v>4</v>
      </c>
      <c r="H285">
        <f t="shared" si="16"/>
        <v>46.672499999999999</v>
      </c>
      <c r="I285">
        <f t="shared" si="19"/>
        <v>1.6592499999999999</v>
      </c>
      <c r="M285">
        <v>239</v>
      </c>
      <c r="N285">
        <v>1.226206118798508</v>
      </c>
      <c r="O285">
        <v>0.10629388120149197</v>
      </c>
    </row>
    <row r="286" spans="1:15" x14ac:dyDescent="0.25">
      <c r="A286" t="s">
        <v>79</v>
      </c>
      <c r="B286">
        <v>3093</v>
      </c>
      <c r="C286">
        <v>96013</v>
      </c>
      <c r="D286">
        <v>5</v>
      </c>
      <c r="E286">
        <f t="shared" si="17"/>
        <v>3.093</v>
      </c>
      <c r="F286">
        <f t="shared" si="18"/>
        <v>96.013000000000005</v>
      </c>
      <c r="G286">
        <v>5</v>
      </c>
      <c r="H286">
        <f t="shared" si="16"/>
        <v>19.202599999999997</v>
      </c>
      <c r="I286">
        <f t="shared" si="19"/>
        <v>0.61860000000000004</v>
      </c>
      <c r="M286">
        <v>240</v>
      </c>
      <c r="N286">
        <v>1.5768249846746509</v>
      </c>
      <c r="O286">
        <v>3.5508348658682243E-2</v>
      </c>
    </row>
    <row r="287" spans="1:15" x14ac:dyDescent="0.25">
      <c r="A287" t="s">
        <v>79</v>
      </c>
      <c r="B287">
        <v>1208</v>
      </c>
      <c r="C287">
        <v>40477</v>
      </c>
      <c r="D287">
        <v>3</v>
      </c>
      <c r="E287">
        <f t="shared" si="17"/>
        <v>1.208</v>
      </c>
      <c r="F287">
        <f t="shared" si="18"/>
        <v>40.476999999999997</v>
      </c>
      <c r="G287">
        <v>3</v>
      </c>
      <c r="H287">
        <f t="shared" si="16"/>
        <v>13.492333333333335</v>
      </c>
      <c r="I287">
        <f t="shared" si="19"/>
        <v>0.40266666666666667</v>
      </c>
      <c r="M287">
        <v>241</v>
      </c>
      <c r="N287">
        <v>1.4862464330346925</v>
      </c>
      <c r="O287">
        <v>0.92425356696530736</v>
      </c>
    </row>
    <row r="288" spans="1:15" x14ac:dyDescent="0.25">
      <c r="A288" t="s">
        <v>79</v>
      </c>
      <c r="B288">
        <v>6111</v>
      </c>
      <c r="C288">
        <v>130400</v>
      </c>
      <c r="D288">
        <v>7</v>
      </c>
      <c r="E288">
        <f t="shared" si="17"/>
        <v>6.1109999999999998</v>
      </c>
      <c r="F288">
        <f t="shared" si="18"/>
        <v>130.4</v>
      </c>
      <c r="G288">
        <v>7</v>
      </c>
      <c r="H288">
        <f t="shared" si="16"/>
        <v>18.628571428571426</v>
      </c>
      <c r="I288">
        <f t="shared" si="19"/>
        <v>0.873</v>
      </c>
      <c r="M288">
        <v>242</v>
      </c>
      <c r="N288">
        <v>0.93253189775423739</v>
      </c>
      <c r="O288">
        <v>-3.7531897754237376E-2</v>
      </c>
    </row>
    <row r="289" spans="1:15" x14ac:dyDescent="0.25">
      <c r="A289" t="s">
        <v>79</v>
      </c>
      <c r="B289">
        <v>6445</v>
      </c>
      <c r="C289">
        <v>193400</v>
      </c>
      <c r="D289">
        <v>4</v>
      </c>
      <c r="E289">
        <f t="shared" si="17"/>
        <v>6.4450000000000003</v>
      </c>
      <c r="F289">
        <f t="shared" si="18"/>
        <v>193.4</v>
      </c>
      <c r="G289">
        <v>4</v>
      </c>
      <c r="H289">
        <f t="shared" si="16"/>
        <v>48.35</v>
      </c>
      <c r="I289">
        <f t="shared" si="19"/>
        <v>1.6112500000000001</v>
      </c>
      <c r="M289">
        <v>243</v>
      </c>
      <c r="N289">
        <v>2.2855337715881241</v>
      </c>
      <c r="O289">
        <v>-0.88203377158812413</v>
      </c>
    </row>
    <row r="290" spans="1:15" x14ac:dyDescent="0.25">
      <c r="A290" t="s">
        <v>79</v>
      </c>
      <c r="B290">
        <v>5363</v>
      </c>
      <c r="C290">
        <v>72693</v>
      </c>
      <c r="D290">
        <v>5</v>
      </c>
      <c r="E290">
        <f t="shared" si="17"/>
        <v>5.3630000000000004</v>
      </c>
      <c r="F290">
        <f t="shared" si="18"/>
        <v>72.692999999999998</v>
      </c>
      <c r="G290">
        <v>5</v>
      </c>
      <c r="H290">
        <f t="shared" si="16"/>
        <v>14.538600000000001</v>
      </c>
      <c r="I290">
        <f t="shared" si="19"/>
        <v>1.0726</v>
      </c>
      <c r="M290">
        <v>244</v>
      </c>
      <c r="N290">
        <v>1.3398127048061341</v>
      </c>
      <c r="O290">
        <v>-0.62261270480613407</v>
      </c>
    </row>
    <row r="291" spans="1:15" x14ac:dyDescent="0.25">
      <c r="A291" t="s">
        <v>79</v>
      </c>
      <c r="B291">
        <v>3750</v>
      </c>
      <c r="C291">
        <v>101800</v>
      </c>
      <c r="D291">
        <v>2</v>
      </c>
      <c r="E291">
        <f t="shared" si="17"/>
        <v>3.75</v>
      </c>
      <c r="F291">
        <f t="shared" si="18"/>
        <v>101.8</v>
      </c>
      <c r="G291">
        <v>2</v>
      </c>
      <c r="H291">
        <f t="shared" si="16"/>
        <v>50.9</v>
      </c>
      <c r="I291">
        <f t="shared" si="19"/>
        <v>1.875</v>
      </c>
      <c r="M291">
        <v>245</v>
      </c>
      <c r="N291">
        <v>1.5152967895642779</v>
      </c>
      <c r="O291">
        <v>-0.27454678956427792</v>
      </c>
    </row>
    <row r="292" spans="1:15" x14ac:dyDescent="0.25">
      <c r="A292" t="s">
        <v>79</v>
      </c>
      <c r="B292">
        <v>2875</v>
      </c>
      <c r="C292">
        <v>124840</v>
      </c>
      <c r="D292">
        <v>2</v>
      </c>
      <c r="E292">
        <f t="shared" si="17"/>
        <v>2.875</v>
      </c>
      <c r="F292">
        <f t="shared" si="18"/>
        <v>124.84</v>
      </c>
      <c r="G292">
        <v>2</v>
      </c>
      <c r="H292">
        <f t="shared" si="16"/>
        <v>62.42</v>
      </c>
      <c r="I292">
        <f t="shared" si="19"/>
        <v>1.4375</v>
      </c>
      <c r="M292">
        <v>246</v>
      </c>
      <c r="N292">
        <v>1.1936610175452467</v>
      </c>
      <c r="O292">
        <v>-0.33266101754524668</v>
      </c>
    </row>
    <row r="293" spans="1:15" x14ac:dyDescent="0.25">
      <c r="A293" t="s">
        <v>79</v>
      </c>
      <c r="B293">
        <v>5668</v>
      </c>
      <c r="C293">
        <v>95982</v>
      </c>
      <c r="D293">
        <v>6</v>
      </c>
      <c r="E293">
        <f t="shared" si="17"/>
        <v>5.6680000000000001</v>
      </c>
      <c r="F293">
        <f t="shared" si="18"/>
        <v>95.981999999999999</v>
      </c>
      <c r="G293">
        <v>6</v>
      </c>
      <c r="H293">
        <f t="shared" si="16"/>
        <v>15.997</v>
      </c>
      <c r="I293">
        <f t="shared" si="19"/>
        <v>0.94466666666666665</v>
      </c>
      <c r="M293">
        <v>247</v>
      </c>
      <c r="N293">
        <v>2.2168962258847151</v>
      </c>
      <c r="O293">
        <v>-1.0372295592180485</v>
      </c>
    </row>
    <row r="294" spans="1:15" x14ac:dyDescent="0.25">
      <c r="A294" t="s">
        <v>79</v>
      </c>
      <c r="B294">
        <v>2045</v>
      </c>
      <c r="C294">
        <v>26742</v>
      </c>
      <c r="D294">
        <v>2</v>
      </c>
      <c r="E294">
        <f t="shared" si="17"/>
        <v>2.0449999999999999</v>
      </c>
      <c r="F294">
        <f t="shared" si="18"/>
        <v>26.742000000000001</v>
      </c>
      <c r="G294">
        <v>2</v>
      </c>
      <c r="H294">
        <f t="shared" si="16"/>
        <v>13.371</v>
      </c>
      <c r="I294">
        <f t="shared" si="19"/>
        <v>1.0225</v>
      </c>
      <c r="M294">
        <v>248</v>
      </c>
      <c r="N294">
        <v>1.5826045209825392</v>
      </c>
      <c r="O294">
        <v>-0.1586045209825393</v>
      </c>
    </row>
    <row r="295" spans="1:15" x14ac:dyDescent="0.25">
      <c r="A295" t="s">
        <v>79</v>
      </c>
      <c r="B295">
        <v>2725</v>
      </c>
      <c r="C295">
        <v>87607</v>
      </c>
      <c r="D295">
        <v>5</v>
      </c>
      <c r="E295">
        <f t="shared" si="17"/>
        <v>2.7250000000000001</v>
      </c>
      <c r="F295">
        <f t="shared" si="18"/>
        <v>87.606999999999999</v>
      </c>
      <c r="G295">
        <v>5</v>
      </c>
      <c r="H295">
        <f t="shared" si="16"/>
        <v>17.5214</v>
      </c>
      <c r="I295">
        <f t="shared" si="19"/>
        <v>0.54500000000000004</v>
      </c>
      <c r="M295">
        <v>249</v>
      </c>
      <c r="N295">
        <v>1.4673322636114068</v>
      </c>
      <c r="O295">
        <v>0.3414177363885933</v>
      </c>
    </row>
    <row r="296" spans="1:15" x14ac:dyDescent="0.25">
      <c r="A296" t="s">
        <v>79</v>
      </c>
      <c r="B296">
        <v>1270</v>
      </c>
      <c r="C296">
        <v>24673</v>
      </c>
      <c r="D296">
        <v>2</v>
      </c>
      <c r="E296">
        <f t="shared" si="17"/>
        <v>1.27</v>
      </c>
      <c r="F296">
        <f t="shared" si="18"/>
        <v>24.672999999999998</v>
      </c>
      <c r="G296">
        <v>2</v>
      </c>
      <c r="H296">
        <f t="shared" si="16"/>
        <v>12.336499999999999</v>
      </c>
      <c r="I296">
        <f t="shared" si="19"/>
        <v>0.63500000000000001</v>
      </c>
      <c r="M296">
        <v>250</v>
      </c>
      <c r="N296">
        <v>0.9209831347989077</v>
      </c>
      <c r="O296">
        <v>-0.27514980146557433</v>
      </c>
    </row>
    <row r="297" spans="1:15" x14ac:dyDescent="0.25">
      <c r="A297" t="s">
        <v>79</v>
      </c>
      <c r="B297">
        <v>2358</v>
      </c>
      <c r="C297">
        <v>184301</v>
      </c>
      <c r="D297">
        <v>1</v>
      </c>
      <c r="E297">
        <f t="shared" si="17"/>
        <v>2.3580000000000001</v>
      </c>
      <c r="F297">
        <f t="shared" si="18"/>
        <v>184.30099999999999</v>
      </c>
      <c r="G297">
        <v>1</v>
      </c>
      <c r="H297">
        <f t="shared" si="16"/>
        <v>184.30099999999999</v>
      </c>
      <c r="I297">
        <f t="shared" si="19"/>
        <v>2.3580000000000001</v>
      </c>
      <c r="M297">
        <v>251</v>
      </c>
      <c r="N297">
        <v>1.0575098776104519</v>
      </c>
      <c r="O297">
        <v>-0.3221765442771185</v>
      </c>
    </row>
    <row r="298" spans="1:15" x14ac:dyDescent="0.25">
      <c r="A298" t="s">
        <v>79</v>
      </c>
      <c r="B298">
        <v>2600</v>
      </c>
      <c r="C298">
        <v>161000</v>
      </c>
      <c r="D298">
        <v>3</v>
      </c>
      <c r="E298">
        <f t="shared" si="17"/>
        <v>2.6</v>
      </c>
      <c r="F298">
        <f t="shared" si="18"/>
        <v>161</v>
      </c>
      <c r="G298">
        <v>3</v>
      </c>
      <c r="H298">
        <f t="shared" si="16"/>
        <v>53.666666666666664</v>
      </c>
      <c r="I298">
        <f t="shared" si="19"/>
        <v>0.86666666666666659</v>
      </c>
      <c r="M298">
        <v>252</v>
      </c>
      <c r="N298">
        <v>1.054124576632596</v>
      </c>
      <c r="O298">
        <v>3.0875423367404009E-2</v>
      </c>
    </row>
    <row r="299" spans="1:15" x14ac:dyDescent="0.25">
      <c r="A299" t="s">
        <v>79</v>
      </c>
      <c r="B299">
        <v>3763</v>
      </c>
      <c r="C299">
        <v>267996</v>
      </c>
      <c r="D299">
        <v>6</v>
      </c>
      <c r="E299">
        <f t="shared" si="17"/>
        <v>3.7629999999999999</v>
      </c>
      <c r="F299">
        <f t="shared" si="18"/>
        <v>267.99599999999998</v>
      </c>
      <c r="G299">
        <v>6</v>
      </c>
      <c r="H299">
        <f t="shared" si="16"/>
        <v>44.665999999999997</v>
      </c>
      <c r="I299">
        <f t="shared" si="19"/>
        <v>0.62716666666666665</v>
      </c>
      <c r="M299">
        <v>253</v>
      </c>
      <c r="N299">
        <v>1.1818454357953387</v>
      </c>
      <c r="O299">
        <v>-0.44217876912867216</v>
      </c>
    </row>
    <row r="300" spans="1:15" x14ac:dyDescent="0.25">
      <c r="A300" t="s">
        <v>79</v>
      </c>
      <c r="B300">
        <v>3246</v>
      </c>
      <c r="C300">
        <v>187000</v>
      </c>
      <c r="D300">
        <v>5</v>
      </c>
      <c r="E300">
        <f t="shared" si="17"/>
        <v>3.246</v>
      </c>
      <c r="F300">
        <f t="shared" si="18"/>
        <v>187</v>
      </c>
      <c r="G300">
        <v>5</v>
      </c>
      <c r="H300">
        <f t="shared" si="16"/>
        <v>37.4</v>
      </c>
      <c r="I300">
        <f t="shared" si="19"/>
        <v>0.6492</v>
      </c>
      <c r="M300">
        <v>254</v>
      </c>
      <c r="N300">
        <v>1.5126085640853801</v>
      </c>
      <c r="O300">
        <v>-0.58760856408538009</v>
      </c>
    </row>
    <row r="301" spans="1:15" x14ac:dyDescent="0.25">
      <c r="A301" t="s">
        <v>79</v>
      </c>
      <c r="B301">
        <v>4405</v>
      </c>
      <c r="C301">
        <v>94691</v>
      </c>
      <c r="D301">
        <v>6</v>
      </c>
      <c r="E301">
        <f t="shared" si="17"/>
        <v>4.4050000000000002</v>
      </c>
      <c r="F301">
        <f t="shared" si="18"/>
        <v>94.691000000000003</v>
      </c>
      <c r="G301">
        <v>6</v>
      </c>
      <c r="H301">
        <f t="shared" si="16"/>
        <v>15.781833333333333</v>
      </c>
      <c r="I301">
        <f t="shared" si="19"/>
        <v>0.73416666666666663</v>
      </c>
      <c r="M301">
        <v>255</v>
      </c>
      <c r="N301">
        <v>1.3383555768730826</v>
      </c>
      <c r="O301">
        <v>-0.18735557687308257</v>
      </c>
    </row>
    <row r="302" spans="1:15" x14ac:dyDescent="0.25">
      <c r="A302" t="s">
        <v>79</v>
      </c>
      <c r="B302">
        <v>8923</v>
      </c>
      <c r="C302">
        <v>430521</v>
      </c>
      <c r="D302">
        <v>5</v>
      </c>
      <c r="E302">
        <f t="shared" si="17"/>
        <v>8.923</v>
      </c>
      <c r="F302">
        <f t="shared" si="18"/>
        <v>430.52100000000002</v>
      </c>
      <c r="G302">
        <v>5</v>
      </c>
      <c r="H302">
        <f t="shared" si="16"/>
        <v>86.104199999999992</v>
      </c>
      <c r="I302">
        <f t="shared" si="19"/>
        <v>1.7846</v>
      </c>
      <c r="M302">
        <v>256</v>
      </c>
      <c r="N302">
        <v>2.1563891563106203</v>
      </c>
      <c r="O302">
        <v>-1.0465558229772871</v>
      </c>
    </row>
    <row r="303" spans="1:15" x14ac:dyDescent="0.25">
      <c r="A303" t="s">
        <v>79</v>
      </c>
      <c r="B303">
        <v>6903</v>
      </c>
      <c r="C303">
        <v>262700</v>
      </c>
      <c r="D303">
        <v>5</v>
      </c>
      <c r="E303">
        <f t="shared" si="17"/>
        <v>6.9029999999999996</v>
      </c>
      <c r="F303">
        <f t="shared" si="18"/>
        <v>262.7</v>
      </c>
      <c r="G303">
        <v>5</v>
      </c>
      <c r="H303">
        <f t="shared" si="16"/>
        <v>52.54</v>
      </c>
      <c r="I303">
        <f t="shared" si="19"/>
        <v>1.3805999999999998</v>
      </c>
      <c r="M303">
        <v>257</v>
      </c>
      <c r="N303">
        <v>1.3125486122756644</v>
      </c>
      <c r="O303">
        <v>0.16025138772433545</v>
      </c>
    </row>
    <row r="304" spans="1:15" x14ac:dyDescent="0.25">
      <c r="A304" t="s">
        <v>79</v>
      </c>
      <c r="B304">
        <v>6925</v>
      </c>
      <c r="C304">
        <v>300900</v>
      </c>
      <c r="D304">
        <v>6</v>
      </c>
      <c r="E304">
        <f t="shared" si="17"/>
        <v>6.9249999999999998</v>
      </c>
      <c r="F304">
        <f t="shared" si="18"/>
        <v>300.89999999999998</v>
      </c>
      <c r="G304">
        <v>6</v>
      </c>
      <c r="H304">
        <f t="shared" si="16"/>
        <v>50.15</v>
      </c>
      <c r="I304">
        <f t="shared" si="19"/>
        <v>1.1541666666666668</v>
      </c>
      <c r="M304">
        <v>258</v>
      </c>
      <c r="N304">
        <v>1.1883942900763858</v>
      </c>
      <c r="O304">
        <v>1.5605709923614208E-2</v>
      </c>
    </row>
    <row r="305" spans="1:15" x14ac:dyDescent="0.25">
      <c r="A305" t="s">
        <v>79</v>
      </c>
      <c r="B305">
        <v>8838</v>
      </c>
      <c r="C305">
        <v>258433</v>
      </c>
      <c r="D305">
        <v>3</v>
      </c>
      <c r="E305">
        <f t="shared" si="17"/>
        <v>8.8379999999999992</v>
      </c>
      <c r="F305">
        <f t="shared" si="18"/>
        <v>258.43299999999999</v>
      </c>
      <c r="G305">
        <v>3</v>
      </c>
      <c r="H305">
        <f t="shared" si="16"/>
        <v>86.144333333333321</v>
      </c>
      <c r="I305">
        <f t="shared" si="19"/>
        <v>2.9460000000000002</v>
      </c>
      <c r="M305">
        <v>259</v>
      </c>
      <c r="N305">
        <v>1.0467844581682042</v>
      </c>
      <c r="O305">
        <v>-0.2907844581682042</v>
      </c>
    </row>
    <row r="306" spans="1:15" x14ac:dyDescent="0.25">
      <c r="A306" t="s">
        <v>79</v>
      </c>
      <c r="B306">
        <v>8901</v>
      </c>
      <c r="C306">
        <v>211601</v>
      </c>
      <c r="D306">
        <v>3</v>
      </c>
      <c r="E306">
        <f t="shared" si="17"/>
        <v>8.9009999999999998</v>
      </c>
      <c r="F306">
        <f t="shared" si="18"/>
        <v>211.601</v>
      </c>
      <c r="G306">
        <v>3</v>
      </c>
      <c r="H306">
        <f t="shared" si="16"/>
        <v>70.533666666666676</v>
      </c>
      <c r="I306">
        <f t="shared" si="19"/>
        <v>2.9670000000000001</v>
      </c>
      <c r="M306">
        <v>260</v>
      </c>
      <c r="N306">
        <v>1.1070420552767144</v>
      </c>
      <c r="O306">
        <v>-0.4235420552767144</v>
      </c>
    </row>
    <row r="307" spans="1:15" x14ac:dyDescent="0.25">
      <c r="A307" t="s">
        <v>79</v>
      </c>
      <c r="B307">
        <v>7597</v>
      </c>
      <c r="C307">
        <v>205580</v>
      </c>
      <c r="D307">
        <v>5</v>
      </c>
      <c r="E307">
        <f t="shared" si="17"/>
        <v>7.5970000000000004</v>
      </c>
      <c r="F307">
        <f t="shared" si="18"/>
        <v>205.58</v>
      </c>
      <c r="G307">
        <v>5</v>
      </c>
      <c r="H307">
        <f t="shared" si="16"/>
        <v>41.116</v>
      </c>
      <c r="I307">
        <f t="shared" si="19"/>
        <v>1.5194000000000001</v>
      </c>
      <c r="M307">
        <v>261</v>
      </c>
      <c r="N307">
        <v>1.0157782033707812</v>
      </c>
      <c r="O307">
        <v>-0.17677820337078121</v>
      </c>
    </row>
    <row r="308" spans="1:15" x14ac:dyDescent="0.25">
      <c r="A308" t="s">
        <v>79</v>
      </c>
      <c r="B308">
        <v>3550</v>
      </c>
      <c r="C308">
        <v>154344</v>
      </c>
      <c r="D308">
        <v>2</v>
      </c>
      <c r="E308">
        <f t="shared" si="17"/>
        <v>3.55</v>
      </c>
      <c r="F308">
        <f t="shared" si="18"/>
        <v>154.34399999999999</v>
      </c>
      <c r="G308">
        <v>2</v>
      </c>
      <c r="H308">
        <f t="shared" si="16"/>
        <v>77.171999999999997</v>
      </c>
      <c r="I308">
        <f t="shared" si="19"/>
        <v>1.7749999999999999</v>
      </c>
      <c r="M308">
        <v>262</v>
      </c>
      <c r="N308">
        <v>1.3356640768898864</v>
      </c>
      <c r="O308">
        <v>-0.39341407688988639</v>
      </c>
    </row>
    <row r="309" spans="1:15" x14ac:dyDescent="0.25">
      <c r="A309" t="s">
        <v>79</v>
      </c>
      <c r="B309">
        <v>8445</v>
      </c>
      <c r="C309">
        <v>369900</v>
      </c>
      <c r="D309">
        <v>6</v>
      </c>
      <c r="E309">
        <f t="shared" si="17"/>
        <v>8.4450000000000003</v>
      </c>
      <c r="F309">
        <f t="shared" si="18"/>
        <v>369.9</v>
      </c>
      <c r="G309">
        <v>6</v>
      </c>
      <c r="H309">
        <f t="shared" si="16"/>
        <v>61.65</v>
      </c>
      <c r="I309">
        <f t="shared" si="19"/>
        <v>1.4075</v>
      </c>
      <c r="M309">
        <v>263</v>
      </c>
      <c r="N309">
        <v>1.3585721813103919</v>
      </c>
      <c r="O309">
        <v>-0.42857218131039188</v>
      </c>
    </row>
    <row r="310" spans="1:15" x14ac:dyDescent="0.25">
      <c r="A310" t="s">
        <v>79</v>
      </c>
      <c r="B310">
        <v>2790</v>
      </c>
      <c r="C310">
        <v>103800</v>
      </c>
      <c r="D310">
        <v>2</v>
      </c>
      <c r="E310">
        <f t="shared" si="17"/>
        <v>2.79</v>
      </c>
      <c r="F310">
        <f t="shared" si="18"/>
        <v>103.8</v>
      </c>
      <c r="G310">
        <v>2</v>
      </c>
      <c r="H310">
        <f t="shared" si="16"/>
        <v>51.9</v>
      </c>
      <c r="I310">
        <f t="shared" si="19"/>
        <v>1.395</v>
      </c>
      <c r="M310">
        <v>264</v>
      </c>
      <c r="N310">
        <v>1.3614019672903852</v>
      </c>
      <c r="O310">
        <v>-0.32340196729038517</v>
      </c>
    </row>
    <row r="311" spans="1:15" x14ac:dyDescent="0.25">
      <c r="A311" t="s">
        <v>79</v>
      </c>
      <c r="B311">
        <v>4474</v>
      </c>
      <c r="C311">
        <v>187100</v>
      </c>
      <c r="D311">
        <v>5</v>
      </c>
      <c r="E311">
        <f t="shared" si="17"/>
        <v>4.4740000000000002</v>
      </c>
      <c r="F311">
        <f t="shared" si="18"/>
        <v>187.1</v>
      </c>
      <c r="G311">
        <v>5</v>
      </c>
      <c r="H311">
        <f t="shared" si="16"/>
        <v>37.42</v>
      </c>
      <c r="I311">
        <f t="shared" si="19"/>
        <v>0.89479999999999993</v>
      </c>
      <c r="M311">
        <v>265</v>
      </c>
      <c r="N311">
        <v>0.92975408195974618</v>
      </c>
      <c r="O311">
        <v>-0.25935408195974619</v>
      </c>
    </row>
    <row r="312" spans="1:15" x14ac:dyDescent="0.25">
      <c r="A312" t="s">
        <v>79</v>
      </c>
      <c r="B312">
        <v>5098</v>
      </c>
      <c r="C312">
        <v>79941</v>
      </c>
      <c r="D312">
        <v>5</v>
      </c>
      <c r="E312">
        <f t="shared" si="17"/>
        <v>5.0979999999999999</v>
      </c>
      <c r="F312">
        <f t="shared" si="18"/>
        <v>79.941000000000003</v>
      </c>
      <c r="G312">
        <v>5</v>
      </c>
      <c r="H312">
        <f t="shared" si="16"/>
        <v>15.988200000000001</v>
      </c>
      <c r="I312">
        <f t="shared" si="19"/>
        <v>1.0196000000000001</v>
      </c>
      <c r="M312">
        <v>266</v>
      </c>
      <c r="N312">
        <v>1.4670952608753081</v>
      </c>
      <c r="O312">
        <v>-8.1095260875308162E-2</v>
      </c>
    </row>
    <row r="313" spans="1:15" x14ac:dyDescent="0.25">
      <c r="A313" t="s">
        <v>79</v>
      </c>
      <c r="B313">
        <v>4016.5</v>
      </c>
      <c r="C313">
        <v>214997</v>
      </c>
      <c r="D313">
        <v>3</v>
      </c>
      <c r="E313">
        <f t="shared" si="17"/>
        <v>4.0164999999999997</v>
      </c>
      <c r="F313">
        <f t="shared" si="18"/>
        <v>214.99700000000001</v>
      </c>
      <c r="G313">
        <v>3</v>
      </c>
      <c r="H313">
        <f t="shared" si="16"/>
        <v>71.665666666666667</v>
      </c>
      <c r="I313">
        <f t="shared" si="19"/>
        <v>1.3388333333333333</v>
      </c>
      <c r="M313">
        <v>267</v>
      </c>
      <c r="N313">
        <v>1.0813049307668818</v>
      </c>
      <c r="O313">
        <v>-0.22497159743354844</v>
      </c>
    </row>
    <row r="314" spans="1:15" x14ac:dyDescent="0.25">
      <c r="A314" t="s">
        <v>79</v>
      </c>
      <c r="B314">
        <v>4831</v>
      </c>
      <c r="C314">
        <v>149700</v>
      </c>
      <c r="D314">
        <v>4</v>
      </c>
      <c r="E314">
        <f t="shared" si="17"/>
        <v>4.8310000000000004</v>
      </c>
      <c r="F314">
        <f t="shared" si="18"/>
        <v>149.69999999999999</v>
      </c>
      <c r="G314">
        <v>4</v>
      </c>
      <c r="H314">
        <f t="shared" si="16"/>
        <v>37.424999999999997</v>
      </c>
      <c r="I314">
        <f t="shared" si="19"/>
        <v>1.2077500000000001</v>
      </c>
      <c r="M314">
        <v>268</v>
      </c>
      <c r="N314">
        <v>0.87282622699543788</v>
      </c>
      <c r="O314">
        <v>-0.16032622699543786</v>
      </c>
    </row>
    <row r="315" spans="1:15" x14ac:dyDescent="0.25">
      <c r="A315" t="s">
        <v>79</v>
      </c>
      <c r="B315">
        <v>1174</v>
      </c>
      <c r="C315">
        <v>38812</v>
      </c>
      <c r="D315">
        <v>2</v>
      </c>
      <c r="E315">
        <f t="shared" si="17"/>
        <v>1.1739999999999999</v>
      </c>
      <c r="F315">
        <f t="shared" si="18"/>
        <v>38.811999999999998</v>
      </c>
      <c r="G315">
        <v>2</v>
      </c>
      <c r="H315">
        <f t="shared" si="16"/>
        <v>19.405999999999999</v>
      </c>
      <c r="I315">
        <f t="shared" si="19"/>
        <v>0.58699999999999997</v>
      </c>
      <c r="M315">
        <v>269</v>
      </c>
      <c r="N315">
        <v>0.88922476816167695</v>
      </c>
      <c r="O315">
        <v>-0.30339143482834363</v>
      </c>
    </row>
    <row r="316" spans="1:15" x14ac:dyDescent="0.25">
      <c r="A316" t="s">
        <v>79</v>
      </c>
      <c r="B316">
        <v>762</v>
      </c>
      <c r="C316">
        <v>58500</v>
      </c>
      <c r="D316">
        <v>3</v>
      </c>
      <c r="E316">
        <f t="shared" si="17"/>
        <v>0.76200000000000001</v>
      </c>
      <c r="F316">
        <f t="shared" si="18"/>
        <v>58.5</v>
      </c>
      <c r="G316">
        <v>3</v>
      </c>
      <c r="H316">
        <f t="shared" si="16"/>
        <v>19.5</v>
      </c>
      <c r="I316">
        <f t="shared" si="19"/>
        <v>0.254</v>
      </c>
      <c r="M316">
        <v>270</v>
      </c>
      <c r="N316">
        <v>1.014009669078106</v>
      </c>
      <c r="O316">
        <v>-5.7759669078105924E-2</v>
      </c>
    </row>
    <row r="317" spans="1:15" x14ac:dyDescent="0.25">
      <c r="A317" t="s">
        <v>79</v>
      </c>
      <c r="B317">
        <v>5026</v>
      </c>
      <c r="C317">
        <v>226350</v>
      </c>
      <c r="D317">
        <v>5</v>
      </c>
      <c r="E317">
        <f t="shared" si="17"/>
        <v>5.0259999999999998</v>
      </c>
      <c r="F317">
        <f t="shared" si="18"/>
        <v>226.35</v>
      </c>
      <c r="G317">
        <v>5</v>
      </c>
      <c r="H317">
        <f t="shared" si="16"/>
        <v>45.27</v>
      </c>
      <c r="I317">
        <f t="shared" si="19"/>
        <v>1.0052000000000001</v>
      </c>
      <c r="M317">
        <v>271</v>
      </c>
      <c r="N317">
        <v>1.5085203012884165</v>
      </c>
      <c r="O317">
        <v>-6.5020301288416515E-2</v>
      </c>
    </row>
    <row r="318" spans="1:15" x14ac:dyDescent="0.25">
      <c r="A318" t="s">
        <v>79</v>
      </c>
      <c r="B318">
        <v>2780</v>
      </c>
      <c r="C318">
        <v>186716</v>
      </c>
      <c r="D318">
        <v>4</v>
      </c>
      <c r="E318">
        <f t="shared" si="17"/>
        <v>2.78</v>
      </c>
      <c r="F318">
        <f t="shared" si="18"/>
        <v>186.71600000000001</v>
      </c>
      <c r="G318">
        <v>4</v>
      </c>
      <c r="H318">
        <f t="shared" si="16"/>
        <v>46.679000000000002</v>
      </c>
      <c r="I318">
        <f t="shared" si="19"/>
        <v>0.69499999999999995</v>
      </c>
      <c r="M318">
        <v>272</v>
      </c>
      <c r="N318">
        <v>1.3771066386604849</v>
      </c>
      <c r="O318">
        <v>-0.55585663866048485</v>
      </c>
    </row>
    <row r="319" spans="1:15" x14ac:dyDescent="0.25">
      <c r="A319" t="s">
        <v>79</v>
      </c>
      <c r="B319">
        <v>3207</v>
      </c>
      <c r="C319">
        <v>70192</v>
      </c>
      <c r="D319">
        <v>4</v>
      </c>
      <c r="E319">
        <f t="shared" si="17"/>
        <v>3.2069999999999999</v>
      </c>
      <c r="F319">
        <f t="shared" si="18"/>
        <v>70.191999999999993</v>
      </c>
      <c r="G319">
        <v>4</v>
      </c>
      <c r="H319">
        <f t="shared" si="16"/>
        <v>17.547999999999998</v>
      </c>
      <c r="I319">
        <f t="shared" si="19"/>
        <v>0.80174999999999996</v>
      </c>
      <c r="M319">
        <v>273</v>
      </c>
      <c r="N319">
        <v>1.1354428831525463</v>
      </c>
      <c r="O319">
        <v>-5.5942883152546363E-2</v>
      </c>
    </row>
    <row r="320" spans="1:15" x14ac:dyDescent="0.25">
      <c r="A320" t="s">
        <v>79</v>
      </c>
      <c r="B320">
        <v>4903</v>
      </c>
      <c r="C320">
        <v>77023</v>
      </c>
      <c r="D320">
        <v>5</v>
      </c>
      <c r="E320">
        <f t="shared" si="17"/>
        <v>4.9029999999999996</v>
      </c>
      <c r="F320">
        <f t="shared" si="18"/>
        <v>77.022999999999996</v>
      </c>
      <c r="G320">
        <v>5</v>
      </c>
      <c r="H320">
        <f t="shared" si="16"/>
        <v>15.4046</v>
      </c>
      <c r="I320">
        <f t="shared" si="19"/>
        <v>0.98060000000000003</v>
      </c>
      <c r="M320">
        <v>274</v>
      </c>
      <c r="N320">
        <v>1.3999368566042167</v>
      </c>
      <c r="O320">
        <v>-0.62193685660421671</v>
      </c>
    </row>
    <row r="321" spans="1:15" x14ac:dyDescent="0.25">
      <c r="A321" t="s">
        <v>79</v>
      </c>
      <c r="B321">
        <v>1143</v>
      </c>
      <c r="C321">
        <v>92610</v>
      </c>
      <c r="D321">
        <v>2</v>
      </c>
      <c r="E321">
        <f t="shared" si="17"/>
        <v>1.143</v>
      </c>
      <c r="F321">
        <f t="shared" si="18"/>
        <v>92.61</v>
      </c>
      <c r="G321">
        <v>2</v>
      </c>
      <c r="H321">
        <f t="shared" si="16"/>
        <v>46.305</v>
      </c>
      <c r="I321">
        <f t="shared" si="19"/>
        <v>0.57150000000000001</v>
      </c>
      <c r="M321">
        <v>275</v>
      </c>
      <c r="N321">
        <v>1.3399714725208658</v>
      </c>
      <c r="O321">
        <v>-0.28297147252086585</v>
      </c>
    </row>
    <row r="322" spans="1:15" x14ac:dyDescent="0.25">
      <c r="A322" t="s">
        <v>79</v>
      </c>
      <c r="B322">
        <v>1280</v>
      </c>
      <c r="C322">
        <v>170400</v>
      </c>
      <c r="D322">
        <v>3</v>
      </c>
      <c r="E322">
        <f t="shared" si="17"/>
        <v>1.28</v>
      </c>
      <c r="F322">
        <f t="shared" si="18"/>
        <v>170.4</v>
      </c>
      <c r="G322">
        <v>3</v>
      </c>
      <c r="H322">
        <f t="shared" ref="H322:H385" si="20">C322/D322/1000</f>
        <v>56.8</v>
      </c>
      <c r="I322">
        <f t="shared" si="19"/>
        <v>0.42666666666666669</v>
      </c>
      <c r="M322">
        <v>276</v>
      </c>
      <c r="N322">
        <v>1.5318914044314864</v>
      </c>
      <c r="O322">
        <v>-0.24489140443148649</v>
      </c>
    </row>
    <row r="323" spans="1:15" x14ac:dyDescent="0.25">
      <c r="A323" t="s">
        <v>79</v>
      </c>
      <c r="B323">
        <v>3580</v>
      </c>
      <c r="C323">
        <v>111368</v>
      </c>
      <c r="D323">
        <v>3</v>
      </c>
      <c r="E323">
        <f t="shared" ref="E323:E386" si="21">B323/1000</f>
        <v>3.58</v>
      </c>
      <c r="F323">
        <f t="shared" ref="F323:F386" si="22">C323/1000</f>
        <v>111.36799999999999</v>
      </c>
      <c r="G323">
        <v>3</v>
      </c>
      <c r="H323">
        <f t="shared" si="20"/>
        <v>37.122666666666667</v>
      </c>
      <c r="I323">
        <f t="shared" ref="I323:I386" si="23">B323/D323/1000</f>
        <v>1.1933333333333334</v>
      </c>
      <c r="M323">
        <v>277</v>
      </c>
      <c r="N323">
        <v>1.2348124807259448</v>
      </c>
      <c r="O323">
        <v>2.5854185940721974E-2</v>
      </c>
    </row>
    <row r="324" spans="1:15" x14ac:dyDescent="0.25">
      <c r="A324" t="s">
        <v>79</v>
      </c>
      <c r="B324">
        <v>4737</v>
      </c>
      <c r="C324">
        <v>607553</v>
      </c>
      <c r="D324">
        <v>4</v>
      </c>
      <c r="E324">
        <f t="shared" si="21"/>
        <v>4.7370000000000001</v>
      </c>
      <c r="F324">
        <f t="shared" si="22"/>
        <v>607.553</v>
      </c>
      <c r="G324">
        <v>4</v>
      </c>
      <c r="H324">
        <f t="shared" si="20"/>
        <v>151.88825</v>
      </c>
      <c r="I324">
        <f t="shared" si="23"/>
        <v>1.18425</v>
      </c>
      <c r="M324">
        <v>278</v>
      </c>
      <c r="N324">
        <v>0.86974519142615425</v>
      </c>
      <c r="O324">
        <v>-0.2412451914261543</v>
      </c>
    </row>
    <row r="325" spans="1:15" x14ac:dyDescent="0.25">
      <c r="A325" t="s">
        <v>79</v>
      </c>
      <c r="B325">
        <v>976</v>
      </c>
      <c r="C325">
        <v>30444</v>
      </c>
      <c r="D325">
        <v>2</v>
      </c>
      <c r="E325">
        <f t="shared" si="21"/>
        <v>0.97599999999999998</v>
      </c>
      <c r="F325">
        <f t="shared" si="22"/>
        <v>30.443999999999999</v>
      </c>
      <c r="G325">
        <v>2</v>
      </c>
      <c r="H325">
        <f t="shared" si="20"/>
        <v>15.222</v>
      </c>
      <c r="I325">
        <f t="shared" si="23"/>
        <v>0.48799999999999999</v>
      </c>
      <c r="M325">
        <v>279</v>
      </c>
      <c r="N325">
        <v>0.94860721072244492</v>
      </c>
      <c r="O325">
        <v>-0.315807210722445</v>
      </c>
    </row>
    <row r="326" spans="1:15" x14ac:dyDescent="0.25">
      <c r="A326" t="s">
        <v>79</v>
      </c>
      <c r="B326">
        <v>6510</v>
      </c>
      <c r="C326">
        <v>200920</v>
      </c>
      <c r="D326">
        <v>4</v>
      </c>
      <c r="E326">
        <f t="shared" si="21"/>
        <v>6.51</v>
      </c>
      <c r="F326">
        <f t="shared" si="22"/>
        <v>200.92</v>
      </c>
      <c r="G326">
        <v>4</v>
      </c>
      <c r="H326">
        <f t="shared" si="20"/>
        <v>50.23</v>
      </c>
      <c r="I326">
        <f t="shared" si="23"/>
        <v>1.6274999999999999</v>
      </c>
      <c r="M326">
        <v>280</v>
      </c>
      <c r="N326">
        <v>1.2663188318832193</v>
      </c>
      <c r="O326">
        <v>0.30293116811678078</v>
      </c>
    </row>
    <row r="327" spans="1:15" x14ac:dyDescent="0.25">
      <c r="A327" t="s">
        <v>79</v>
      </c>
      <c r="B327">
        <v>6309</v>
      </c>
      <c r="C327">
        <v>189440</v>
      </c>
      <c r="D327">
        <v>4</v>
      </c>
      <c r="E327">
        <f t="shared" si="21"/>
        <v>6.3090000000000002</v>
      </c>
      <c r="F327">
        <f t="shared" si="22"/>
        <v>189.44</v>
      </c>
      <c r="G327">
        <v>4</v>
      </c>
      <c r="H327">
        <f t="shared" si="20"/>
        <v>47.36</v>
      </c>
      <c r="I327">
        <f t="shared" si="23"/>
        <v>1.57725</v>
      </c>
      <c r="M327">
        <v>281</v>
      </c>
      <c r="N327">
        <v>1.0747771146651994</v>
      </c>
      <c r="O327">
        <v>-0.12044378133186606</v>
      </c>
    </row>
    <row r="328" spans="1:15" x14ac:dyDescent="0.25">
      <c r="A328" t="s">
        <v>79</v>
      </c>
      <c r="B328">
        <v>4856</v>
      </c>
      <c r="C328">
        <v>180100</v>
      </c>
      <c r="D328">
        <v>3</v>
      </c>
      <c r="E328">
        <f t="shared" si="21"/>
        <v>4.8559999999999999</v>
      </c>
      <c r="F328">
        <f t="shared" si="22"/>
        <v>180.1</v>
      </c>
      <c r="G328">
        <v>3</v>
      </c>
      <c r="H328">
        <f t="shared" si="20"/>
        <v>60.033333333333339</v>
      </c>
      <c r="I328">
        <f t="shared" si="23"/>
        <v>1.6186666666666667</v>
      </c>
      <c r="M328">
        <v>282</v>
      </c>
      <c r="N328">
        <v>1.3787404386110911</v>
      </c>
      <c r="O328">
        <v>4.6592894722242262E-2</v>
      </c>
    </row>
    <row r="329" spans="1:15" x14ac:dyDescent="0.25">
      <c r="A329" t="s">
        <v>79</v>
      </c>
      <c r="B329">
        <v>2437</v>
      </c>
      <c r="C329">
        <v>78000</v>
      </c>
      <c r="D329">
        <v>2</v>
      </c>
      <c r="E329">
        <f t="shared" si="21"/>
        <v>2.4369999999999998</v>
      </c>
      <c r="F329">
        <f t="shared" si="22"/>
        <v>78</v>
      </c>
      <c r="G329">
        <v>2</v>
      </c>
      <c r="H329">
        <f t="shared" si="20"/>
        <v>39</v>
      </c>
      <c r="I329">
        <f t="shared" si="23"/>
        <v>1.2184999999999999</v>
      </c>
      <c r="M329">
        <v>283</v>
      </c>
      <c r="N329">
        <v>1.2158679716710901</v>
      </c>
      <c r="O329">
        <v>-0.23461797167109011</v>
      </c>
    </row>
    <row r="330" spans="1:15" x14ac:dyDescent="0.25">
      <c r="A330" t="s">
        <v>79</v>
      </c>
      <c r="B330">
        <v>5636</v>
      </c>
      <c r="C330">
        <v>250989</v>
      </c>
      <c r="D330">
        <v>5</v>
      </c>
      <c r="E330">
        <f t="shared" si="21"/>
        <v>5.6360000000000001</v>
      </c>
      <c r="F330">
        <f t="shared" si="22"/>
        <v>250.989</v>
      </c>
      <c r="G330">
        <v>5</v>
      </c>
      <c r="H330">
        <f t="shared" si="20"/>
        <v>50.197800000000001</v>
      </c>
      <c r="I330">
        <f t="shared" si="23"/>
        <v>1.1272</v>
      </c>
      <c r="M330">
        <v>284</v>
      </c>
      <c r="N330">
        <v>1.2687108039419934</v>
      </c>
      <c r="O330">
        <v>0.39053919605800647</v>
      </c>
    </row>
    <row r="331" spans="1:15" x14ac:dyDescent="0.25">
      <c r="A331" t="s">
        <v>79</v>
      </c>
      <c r="B331">
        <v>2538</v>
      </c>
      <c r="C331">
        <v>90000</v>
      </c>
      <c r="D331">
        <v>2</v>
      </c>
      <c r="E331">
        <f t="shared" si="21"/>
        <v>2.5379999999999998</v>
      </c>
      <c r="F331">
        <f t="shared" si="22"/>
        <v>90</v>
      </c>
      <c r="G331">
        <v>2</v>
      </c>
      <c r="H331">
        <f t="shared" si="20"/>
        <v>45</v>
      </c>
      <c r="I331">
        <f t="shared" si="23"/>
        <v>1.2689999999999999</v>
      </c>
      <c r="M331">
        <v>285</v>
      </c>
      <c r="N331">
        <v>0.96545898304697664</v>
      </c>
      <c r="O331">
        <v>-0.3468589830469766</v>
      </c>
    </row>
    <row r="332" spans="1:15" x14ac:dyDescent="0.25">
      <c r="A332" t="s">
        <v>79</v>
      </c>
      <c r="B332">
        <v>3323</v>
      </c>
      <c r="C332">
        <v>100770</v>
      </c>
      <c r="D332">
        <v>2</v>
      </c>
      <c r="E332">
        <f t="shared" si="21"/>
        <v>3.323</v>
      </c>
      <c r="F332">
        <f t="shared" si="22"/>
        <v>100.77</v>
      </c>
      <c r="G332">
        <v>2</v>
      </c>
      <c r="H332">
        <f t="shared" si="20"/>
        <v>50.384999999999998</v>
      </c>
      <c r="I332">
        <f t="shared" si="23"/>
        <v>1.6615</v>
      </c>
      <c r="M332">
        <v>286</v>
      </c>
      <c r="N332">
        <v>1.0395836713343893</v>
      </c>
      <c r="O332">
        <v>-0.63691700466772261</v>
      </c>
    </row>
    <row r="333" spans="1:15" x14ac:dyDescent="0.25">
      <c r="A333" t="s">
        <v>79</v>
      </c>
      <c r="B333">
        <v>8656</v>
      </c>
      <c r="C333">
        <v>371601</v>
      </c>
      <c r="D333">
        <v>5</v>
      </c>
      <c r="E333">
        <f t="shared" si="21"/>
        <v>8.6560000000000006</v>
      </c>
      <c r="F333">
        <f t="shared" si="22"/>
        <v>371.601</v>
      </c>
      <c r="G333">
        <v>5</v>
      </c>
      <c r="H333">
        <f t="shared" si="20"/>
        <v>74.3202</v>
      </c>
      <c r="I333">
        <f t="shared" si="23"/>
        <v>1.7312000000000001</v>
      </c>
      <c r="M333">
        <v>287</v>
      </c>
      <c r="N333">
        <v>0.83617151083805141</v>
      </c>
      <c r="O333">
        <v>3.6828489161948585E-2</v>
      </c>
    </row>
    <row r="334" spans="1:15" x14ac:dyDescent="0.25">
      <c r="A334" t="s">
        <v>79</v>
      </c>
      <c r="B334">
        <v>16621</v>
      </c>
      <c r="C334">
        <v>1224126</v>
      </c>
      <c r="D334">
        <v>8</v>
      </c>
      <c r="E334">
        <f t="shared" si="21"/>
        <v>16.620999999999999</v>
      </c>
      <c r="F334">
        <f t="shared" si="22"/>
        <v>1224.126</v>
      </c>
      <c r="G334">
        <v>8</v>
      </c>
      <c r="H334">
        <f t="shared" si="20"/>
        <v>153.01575</v>
      </c>
      <c r="I334">
        <f t="shared" si="23"/>
        <v>2.0776249999999998</v>
      </c>
      <c r="M334">
        <v>288</v>
      </c>
      <c r="N334">
        <v>1.2834356961570168</v>
      </c>
      <c r="O334">
        <v>0.32781430384298327</v>
      </c>
    </row>
    <row r="335" spans="1:15" x14ac:dyDescent="0.25">
      <c r="A335" t="s">
        <v>79</v>
      </c>
      <c r="B335">
        <v>4288</v>
      </c>
      <c r="C335">
        <v>111370</v>
      </c>
      <c r="D335">
        <v>5</v>
      </c>
      <c r="E335">
        <f t="shared" si="21"/>
        <v>4.2880000000000003</v>
      </c>
      <c r="F335">
        <f t="shared" si="22"/>
        <v>111.37</v>
      </c>
      <c r="G335">
        <v>5</v>
      </c>
      <c r="H335">
        <f t="shared" si="20"/>
        <v>22.274000000000001</v>
      </c>
      <c r="I335">
        <f t="shared" si="23"/>
        <v>0.85760000000000003</v>
      </c>
      <c r="M335">
        <v>289</v>
      </c>
      <c r="N335">
        <v>0.92451895485569857</v>
      </c>
      <c r="O335">
        <v>0.14808104514430143</v>
      </c>
    </row>
    <row r="336" spans="1:15" x14ac:dyDescent="0.25">
      <c r="A336" t="s">
        <v>79</v>
      </c>
      <c r="B336">
        <v>2587</v>
      </c>
      <c r="C336">
        <v>90385</v>
      </c>
      <c r="D336">
        <v>6</v>
      </c>
      <c r="E336">
        <f t="shared" si="21"/>
        <v>2.5870000000000002</v>
      </c>
      <c r="F336">
        <f t="shared" si="22"/>
        <v>90.385000000000005</v>
      </c>
      <c r="G336">
        <v>6</v>
      </c>
      <c r="H336">
        <f t="shared" si="20"/>
        <v>15.064166666666667</v>
      </c>
      <c r="I336">
        <f t="shared" si="23"/>
        <v>0.4311666666666667</v>
      </c>
      <c r="M336">
        <v>290</v>
      </c>
      <c r="N336">
        <v>1.4300680067001774</v>
      </c>
      <c r="O336">
        <v>0.44493199329982258</v>
      </c>
    </row>
    <row r="337" spans="1:15" x14ac:dyDescent="0.25">
      <c r="A337" t="s">
        <v>79</v>
      </c>
      <c r="B337">
        <v>3653</v>
      </c>
      <c r="C337">
        <v>186185</v>
      </c>
      <c r="D337">
        <v>8</v>
      </c>
      <c r="E337">
        <f t="shared" si="21"/>
        <v>3.653</v>
      </c>
      <c r="F337">
        <f t="shared" si="22"/>
        <v>186.185</v>
      </c>
      <c r="G337">
        <v>8</v>
      </c>
      <c r="H337">
        <f t="shared" si="20"/>
        <v>23.273125</v>
      </c>
      <c r="I337">
        <f t="shared" si="23"/>
        <v>0.456625</v>
      </c>
      <c r="M337">
        <v>291</v>
      </c>
      <c r="N337">
        <v>1.5311891741023049</v>
      </c>
      <c r="O337">
        <v>-9.3689174102304928E-2</v>
      </c>
    </row>
    <row r="338" spans="1:15" x14ac:dyDescent="0.25">
      <c r="A338" t="s">
        <v>79</v>
      </c>
      <c r="B338">
        <v>3210</v>
      </c>
      <c r="C338">
        <v>575019</v>
      </c>
      <c r="D338">
        <v>3</v>
      </c>
      <c r="E338">
        <f t="shared" si="21"/>
        <v>3.21</v>
      </c>
      <c r="F338">
        <f t="shared" si="22"/>
        <v>575.01900000000001</v>
      </c>
      <c r="G338">
        <v>3</v>
      </c>
      <c r="H338">
        <f t="shared" si="20"/>
        <v>191.673</v>
      </c>
      <c r="I338">
        <f t="shared" si="23"/>
        <v>1.07</v>
      </c>
      <c r="M338">
        <v>292</v>
      </c>
      <c r="N338">
        <v>0.87519625435642512</v>
      </c>
      <c r="O338">
        <v>6.9470412310241536E-2</v>
      </c>
    </row>
    <row r="339" spans="1:15" x14ac:dyDescent="0.25">
      <c r="A339" t="s">
        <v>79</v>
      </c>
      <c r="B339">
        <v>4265</v>
      </c>
      <c r="C339">
        <v>208150</v>
      </c>
      <c r="D339">
        <v>4</v>
      </c>
      <c r="E339">
        <f t="shared" si="21"/>
        <v>4.2649999999999997</v>
      </c>
      <c r="F339">
        <f t="shared" si="22"/>
        <v>208.15</v>
      </c>
      <c r="G339">
        <v>4</v>
      </c>
      <c r="H339">
        <f t="shared" si="20"/>
        <v>52.037500000000001</v>
      </c>
      <c r="I339">
        <f t="shared" si="23"/>
        <v>1.0662499999999999</v>
      </c>
      <c r="M339">
        <v>293</v>
      </c>
      <c r="N339">
        <v>1.1006429814020486</v>
      </c>
      <c r="O339">
        <v>-7.8142981402048672E-2</v>
      </c>
    </row>
    <row r="340" spans="1:15" x14ac:dyDescent="0.25">
      <c r="A340" t="s">
        <v>79</v>
      </c>
      <c r="B340">
        <v>3430</v>
      </c>
      <c r="C340">
        <v>130250</v>
      </c>
      <c r="D340">
        <v>3</v>
      </c>
      <c r="E340">
        <f t="shared" si="21"/>
        <v>3.43</v>
      </c>
      <c r="F340">
        <f t="shared" si="22"/>
        <v>130.25</v>
      </c>
      <c r="G340">
        <v>3</v>
      </c>
      <c r="H340">
        <f t="shared" si="20"/>
        <v>43.416666666666664</v>
      </c>
      <c r="I340">
        <f t="shared" si="23"/>
        <v>1.1433333333333333</v>
      </c>
      <c r="M340">
        <v>294</v>
      </c>
      <c r="N340">
        <v>0.95070161267922859</v>
      </c>
      <c r="O340">
        <v>-0.40570161267922855</v>
      </c>
    </row>
    <row r="341" spans="1:15" x14ac:dyDescent="0.25">
      <c r="A341" t="s">
        <v>79</v>
      </c>
      <c r="B341">
        <v>3480</v>
      </c>
      <c r="C341">
        <v>204500</v>
      </c>
      <c r="D341">
        <v>4</v>
      </c>
      <c r="E341">
        <f t="shared" si="21"/>
        <v>3.48</v>
      </c>
      <c r="F341">
        <f t="shared" si="22"/>
        <v>204.5</v>
      </c>
      <c r="G341">
        <v>4</v>
      </c>
      <c r="H341">
        <f t="shared" si="20"/>
        <v>51.125</v>
      </c>
      <c r="I341">
        <f t="shared" si="23"/>
        <v>0.87</v>
      </c>
      <c r="M341">
        <v>295</v>
      </c>
      <c r="N341">
        <v>1.091562265457821</v>
      </c>
      <c r="O341">
        <v>-0.45656226545782097</v>
      </c>
    </row>
    <row r="342" spans="1:15" x14ac:dyDescent="0.25">
      <c r="A342" t="s">
        <v>79</v>
      </c>
      <c r="B342">
        <v>3123</v>
      </c>
      <c r="C342">
        <v>58789</v>
      </c>
      <c r="D342">
        <v>3</v>
      </c>
      <c r="E342">
        <f t="shared" si="21"/>
        <v>3.1230000000000002</v>
      </c>
      <c r="F342">
        <f t="shared" si="22"/>
        <v>58.789000000000001</v>
      </c>
      <c r="G342">
        <v>3</v>
      </c>
      <c r="H342">
        <f t="shared" si="20"/>
        <v>19.596333333333334</v>
      </c>
      <c r="I342">
        <f t="shared" si="23"/>
        <v>1.0409999999999999</v>
      </c>
      <c r="M342">
        <v>296</v>
      </c>
      <c r="N342">
        <v>2.6631702178895962</v>
      </c>
      <c r="O342">
        <v>-0.30517021788959608</v>
      </c>
    </row>
    <row r="343" spans="1:15" x14ac:dyDescent="0.25">
      <c r="A343" t="s">
        <v>79</v>
      </c>
      <c r="B343">
        <v>5496</v>
      </c>
      <c r="C343">
        <v>200530</v>
      </c>
      <c r="D343">
        <v>5</v>
      </c>
      <c r="E343">
        <f t="shared" si="21"/>
        <v>5.4960000000000004</v>
      </c>
      <c r="F343">
        <f t="shared" si="22"/>
        <v>200.53</v>
      </c>
      <c r="G343">
        <v>5</v>
      </c>
      <c r="H343">
        <f t="shared" si="20"/>
        <v>40.106000000000002</v>
      </c>
      <c r="I343">
        <f t="shared" si="23"/>
        <v>1.0992</v>
      </c>
      <c r="M343">
        <v>297</v>
      </c>
      <c r="N343">
        <v>1.3922291128507847</v>
      </c>
      <c r="O343">
        <v>-0.52556244618411807</v>
      </c>
    </row>
    <row r="344" spans="1:15" x14ac:dyDescent="0.25">
      <c r="A344" t="s">
        <v>79</v>
      </c>
      <c r="B344">
        <v>3380</v>
      </c>
      <c r="C344">
        <v>79874</v>
      </c>
      <c r="D344">
        <v>5</v>
      </c>
      <c r="E344">
        <f t="shared" si="21"/>
        <v>3.38</v>
      </c>
      <c r="F344">
        <f t="shared" si="22"/>
        <v>79.873999999999995</v>
      </c>
      <c r="G344">
        <v>5</v>
      </c>
      <c r="H344">
        <f t="shared" si="20"/>
        <v>15.9748</v>
      </c>
      <c r="I344">
        <f t="shared" si="23"/>
        <v>0.67600000000000005</v>
      </c>
      <c r="M344">
        <v>298</v>
      </c>
      <c r="N344">
        <v>1.1268492706977093</v>
      </c>
      <c r="O344">
        <v>-0.4996826040310427</v>
      </c>
    </row>
    <row r="345" spans="1:15" x14ac:dyDescent="0.25">
      <c r="A345" t="s">
        <v>79</v>
      </c>
      <c r="B345">
        <v>3535</v>
      </c>
      <c r="C345">
        <v>196600</v>
      </c>
      <c r="D345">
        <v>4</v>
      </c>
      <c r="E345">
        <f t="shared" si="21"/>
        <v>3.5350000000000001</v>
      </c>
      <c r="F345">
        <f t="shared" si="22"/>
        <v>196.6</v>
      </c>
      <c r="G345">
        <v>4</v>
      </c>
      <c r="H345">
        <f t="shared" si="20"/>
        <v>49.15</v>
      </c>
      <c r="I345">
        <f t="shared" si="23"/>
        <v>0.88375000000000004</v>
      </c>
      <c r="M345">
        <v>299</v>
      </c>
      <c r="N345">
        <v>1.125193560450056</v>
      </c>
      <c r="O345">
        <v>-0.47599356045005603</v>
      </c>
    </row>
    <row r="346" spans="1:15" x14ac:dyDescent="0.25">
      <c r="A346" t="s">
        <v>79</v>
      </c>
      <c r="B346">
        <v>2020</v>
      </c>
      <c r="C346">
        <v>45484</v>
      </c>
      <c r="D346">
        <v>2</v>
      </c>
      <c r="E346">
        <f t="shared" si="21"/>
        <v>2.02</v>
      </c>
      <c r="F346">
        <f t="shared" si="22"/>
        <v>45.484000000000002</v>
      </c>
      <c r="G346">
        <v>2</v>
      </c>
      <c r="H346">
        <f t="shared" si="20"/>
        <v>22.742000000000001</v>
      </c>
      <c r="I346">
        <f t="shared" si="23"/>
        <v>1.01</v>
      </c>
      <c r="M346">
        <v>300</v>
      </c>
      <c r="N346">
        <v>0.87330754736689764</v>
      </c>
      <c r="O346">
        <v>-0.13914088070023101</v>
      </c>
    </row>
    <row r="347" spans="1:15" x14ac:dyDescent="0.25">
      <c r="A347" t="s">
        <v>79</v>
      </c>
      <c r="B347">
        <v>3118</v>
      </c>
      <c r="C347">
        <v>182400</v>
      </c>
      <c r="D347">
        <v>4</v>
      </c>
      <c r="E347">
        <f t="shared" si="21"/>
        <v>3.1179999999999999</v>
      </c>
      <c r="F347">
        <f t="shared" si="22"/>
        <v>182.4</v>
      </c>
      <c r="G347">
        <v>4</v>
      </c>
      <c r="H347">
        <f t="shared" si="20"/>
        <v>45.6</v>
      </c>
      <c r="I347">
        <f t="shared" si="23"/>
        <v>0.77949999999999997</v>
      </c>
      <c r="M347">
        <v>301</v>
      </c>
      <c r="N347">
        <v>1.5527131404315404</v>
      </c>
      <c r="O347">
        <v>0.23188685956845956</v>
      </c>
    </row>
    <row r="348" spans="1:15" x14ac:dyDescent="0.25">
      <c r="A348" t="s">
        <v>79</v>
      </c>
      <c r="B348">
        <v>2420</v>
      </c>
      <c r="C348">
        <v>177120</v>
      </c>
      <c r="D348">
        <v>3</v>
      </c>
      <c r="E348">
        <f t="shared" si="21"/>
        <v>2.42</v>
      </c>
      <c r="F348">
        <f t="shared" si="22"/>
        <v>177.12</v>
      </c>
      <c r="G348">
        <v>3</v>
      </c>
      <c r="H348">
        <f t="shared" si="20"/>
        <v>59.04</v>
      </c>
      <c r="I348">
        <f t="shared" si="23"/>
        <v>0.80666666666666664</v>
      </c>
      <c r="M348">
        <v>302</v>
      </c>
      <c r="N348">
        <v>1.2580906502476439</v>
      </c>
      <c r="O348">
        <v>0.12250934975235594</v>
      </c>
    </row>
    <row r="349" spans="1:15" x14ac:dyDescent="0.25">
      <c r="A349" t="s">
        <v>79</v>
      </c>
      <c r="B349">
        <v>2360</v>
      </c>
      <c r="C349">
        <v>204876</v>
      </c>
      <c r="D349">
        <v>3</v>
      </c>
      <c r="E349">
        <f t="shared" si="21"/>
        <v>2.36</v>
      </c>
      <c r="F349">
        <f t="shared" si="22"/>
        <v>204.876</v>
      </c>
      <c r="G349">
        <v>3</v>
      </c>
      <c r="H349">
        <f t="shared" si="20"/>
        <v>68.292000000000002</v>
      </c>
      <c r="I349">
        <f t="shared" si="23"/>
        <v>0.78666666666666663</v>
      </c>
      <c r="M349">
        <v>303</v>
      </c>
      <c r="N349">
        <v>1.1749871597630972</v>
      </c>
      <c r="O349">
        <v>-2.0820493096430415E-2</v>
      </c>
    </row>
    <row r="350" spans="1:15" x14ac:dyDescent="0.25">
      <c r="A350" t="s">
        <v>79</v>
      </c>
      <c r="B350">
        <v>5150</v>
      </c>
      <c r="C350">
        <v>129077</v>
      </c>
      <c r="D350">
        <v>7</v>
      </c>
      <c r="E350">
        <f t="shared" si="21"/>
        <v>5.15</v>
      </c>
      <c r="F350">
        <f t="shared" si="22"/>
        <v>129.077</v>
      </c>
      <c r="G350">
        <v>7</v>
      </c>
      <c r="H350">
        <f t="shared" si="20"/>
        <v>18.439571428571426</v>
      </c>
      <c r="I350">
        <f t="shared" si="23"/>
        <v>0.73571428571428565</v>
      </c>
      <c r="M350">
        <v>304</v>
      </c>
      <c r="N350">
        <v>1.6773141447805151</v>
      </c>
      <c r="O350">
        <v>1.2686858552194851</v>
      </c>
    </row>
    <row r="351" spans="1:15" x14ac:dyDescent="0.25">
      <c r="A351" t="s">
        <v>79</v>
      </c>
      <c r="B351">
        <v>2005</v>
      </c>
      <c r="C351">
        <v>94560</v>
      </c>
      <c r="D351">
        <v>2</v>
      </c>
      <c r="E351">
        <f t="shared" si="21"/>
        <v>2.0049999999999999</v>
      </c>
      <c r="F351">
        <f t="shared" si="22"/>
        <v>94.56</v>
      </c>
      <c r="G351">
        <v>2</v>
      </c>
      <c r="H351">
        <f t="shared" si="20"/>
        <v>47.28</v>
      </c>
      <c r="I351">
        <f t="shared" si="23"/>
        <v>1.0024999999999999</v>
      </c>
      <c r="M351">
        <v>305</v>
      </c>
      <c r="N351">
        <v>1.5402855998795768</v>
      </c>
      <c r="O351">
        <v>1.4267144001204233</v>
      </c>
    </row>
    <row r="352" spans="1:15" x14ac:dyDescent="0.25">
      <c r="A352" t="s">
        <v>79</v>
      </c>
      <c r="B352">
        <v>3710</v>
      </c>
      <c r="C352">
        <v>74208</v>
      </c>
      <c r="D352">
        <v>4</v>
      </c>
      <c r="E352">
        <f t="shared" si="21"/>
        <v>3.71</v>
      </c>
      <c r="F352">
        <f t="shared" si="22"/>
        <v>74.207999999999998</v>
      </c>
      <c r="G352">
        <v>4</v>
      </c>
      <c r="H352">
        <f t="shared" si="20"/>
        <v>18.552</v>
      </c>
      <c r="I352">
        <f t="shared" si="23"/>
        <v>0.92749999999999999</v>
      </c>
      <c r="M352">
        <v>306</v>
      </c>
      <c r="N352">
        <v>1.1578121592405339</v>
      </c>
      <c r="O352">
        <v>0.36158784075946615</v>
      </c>
    </row>
    <row r="353" spans="1:15" x14ac:dyDescent="0.25">
      <c r="A353" t="s">
        <v>79</v>
      </c>
      <c r="B353">
        <v>5727</v>
      </c>
      <c r="C353">
        <v>233140</v>
      </c>
      <c r="D353">
        <v>6</v>
      </c>
      <c r="E353">
        <f t="shared" si="21"/>
        <v>5.7270000000000003</v>
      </c>
      <c r="F353">
        <f t="shared" si="22"/>
        <v>233.14</v>
      </c>
      <c r="G353">
        <v>6</v>
      </c>
      <c r="H353">
        <f t="shared" si="20"/>
        <v>38.856666666666662</v>
      </c>
      <c r="I353">
        <f t="shared" si="23"/>
        <v>0.95450000000000002</v>
      </c>
      <c r="M353">
        <v>307</v>
      </c>
      <c r="N353">
        <v>1.6606804468033627</v>
      </c>
      <c r="O353">
        <v>0.11431955319663722</v>
      </c>
    </row>
    <row r="354" spans="1:15" x14ac:dyDescent="0.25">
      <c r="A354" t="s">
        <v>79</v>
      </c>
      <c r="B354">
        <v>1172</v>
      </c>
      <c r="C354">
        <v>25948</v>
      </c>
      <c r="D354">
        <v>2</v>
      </c>
      <c r="E354">
        <f t="shared" si="21"/>
        <v>1.1719999999999999</v>
      </c>
      <c r="F354">
        <f t="shared" si="22"/>
        <v>25.948</v>
      </c>
      <c r="G354">
        <v>2</v>
      </c>
      <c r="H354">
        <f t="shared" si="20"/>
        <v>12.974</v>
      </c>
      <c r="I354">
        <f t="shared" si="23"/>
        <v>0.58599999999999997</v>
      </c>
      <c r="M354">
        <v>308</v>
      </c>
      <c r="N354">
        <v>1.2759327695829294</v>
      </c>
      <c r="O354">
        <v>0.13156723041707052</v>
      </c>
    </row>
    <row r="355" spans="1:15" x14ac:dyDescent="0.25">
      <c r="A355" t="s">
        <v>79</v>
      </c>
      <c r="B355">
        <v>2102</v>
      </c>
      <c r="C355">
        <v>32387</v>
      </c>
      <c r="D355">
        <v>2</v>
      </c>
      <c r="E355">
        <f t="shared" si="21"/>
        <v>2.1019999999999999</v>
      </c>
      <c r="F355">
        <f t="shared" si="22"/>
        <v>32.387</v>
      </c>
      <c r="G355">
        <v>2</v>
      </c>
      <c r="H355">
        <f t="shared" si="20"/>
        <v>16.1935</v>
      </c>
      <c r="I355">
        <f t="shared" si="23"/>
        <v>1.0509999999999999</v>
      </c>
      <c r="M355">
        <v>309</v>
      </c>
      <c r="N355">
        <v>1.4388458858149453</v>
      </c>
      <c r="O355">
        <v>-4.3845885814945307E-2</v>
      </c>
    </row>
    <row r="356" spans="1:15" x14ac:dyDescent="0.25">
      <c r="A356" t="s">
        <v>79</v>
      </c>
      <c r="B356">
        <v>1090</v>
      </c>
      <c r="C356">
        <v>138516</v>
      </c>
      <c r="D356">
        <v>1</v>
      </c>
      <c r="E356">
        <f t="shared" si="21"/>
        <v>1.0900000000000001</v>
      </c>
      <c r="F356">
        <f t="shared" si="22"/>
        <v>138.51599999999999</v>
      </c>
      <c r="G356">
        <v>1</v>
      </c>
      <c r="H356">
        <f t="shared" si="20"/>
        <v>138.51599999999999</v>
      </c>
      <c r="I356">
        <f t="shared" si="23"/>
        <v>1.0900000000000001</v>
      </c>
      <c r="M356">
        <v>310</v>
      </c>
      <c r="N356">
        <v>1.1253691180323515</v>
      </c>
      <c r="O356">
        <v>-0.23056911803235158</v>
      </c>
    </row>
    <row r="357" spans="1:15" x14ac:dyDescent="0.25">
      <c r="A357" t="s">
        <v>79</v>
      </c>
      <c r="B357">
        <v>3568</v>
      </c>
      <c r="C357">
        <v>120085</v>
      </c>
      <c r="D357">
        <v>7</v>
      </c>
      <c r="E357">
        <f t="shared" si="21"/>
        <v>3.5680000000000001</v>
      </c>
      <c r="F357">
        <f t="shared" si="22"/>
        <v>120.08499999999999</v>
      </c>
      <c r="G357">
        <v>7</v>
      </c>
      <c r="H357">
        <f t="shared" si="20"/>
        <v>17.155000000000001</v>
      </c>
      <c r="I357">
        <f t="shared" si="23"/>
        <v>0.50971428571428568</v>
      </c>
      <c r="M357">
        <v>311</v>
      </c>
      <c r="N357">
        <v>0.93724336842046629</v>
      </c>
      <c r="O357">
        <v>8.2356631579533768E-2</v>
      </c>
    </row>
    <row r="358" spans="1:15" x14ac:dyDescent="0.25">
      <c r="A358" t="s">
        <v>79</v>
      </c>
      <c r="B358">
        <v>644</v>
      </c>
      <c r="C358">
        <v>22865</v>
      </c>
      <c r="D358">
        <v>1</v>
      </c>
      <c r="E358">
        <f t="shared" si="21"/>
        <v>0.64400000000000002</v>
      </c>
      <c r="F358">
        <f t="shared" si="22"/>
        <v>22.864999999999998</v>
      </c>
      <c r="G358">
        <v>1</v>
      </c>
      <c r="H358">
        <f t="shared" si="20"/>
        <v>22.864999999999998</v>
      </c>
      <c r="I358">
        <f t="shared" si="23"/>
        <v>0.64400000000000002</v>
      </c>
      <c r="M358">
        <v>312</v>
      </c>
      <c r="N358">
        <v>1.5502221590374941</v>
      </c>
      <c r="O358">
        <v>-0.21138882570416073</v>
      </c>
    </row>
    <row r="359" spans="1:15" x14ac:dyDescent="0.25">
      <c r="A359" t="s">
        <v>79</v>
      </c>
      <c r="B359">
        <v>3401</v>
      </c>
      <c r="C359">
        <v>58277</v>
      </c>
      <c r="D359">
        <v>4</v>
      </c>
      <c r="E359">
        <f t="shared" si="21"/>
        <v>3.4009999999999998</v>
      </c>
      <c r="F359">
        <f t="shared" si="22"/>
        <v>58.277000000000001</v>
      </c>
      <c r="G359">
        <v>4</v>
      </c>
      <c r="H359">
        <f t="shared" si="20"/>
        <v>14.56925</v>
      </c>
      <c r="I359">
        <f t="shared" si="23"/>
        <v>0.85024999999999995</v>
      </c>
      <c r="M359">
        <v>313</v>
      </c>
      <c r="N359">
        <v>1.1875373668281761</v>
      </c>
      <c r="O359">
        <v>2.0212633171823979E-2</v>
      </c>
    </row>
    <row r="360" spans="1:15" x14ac:dyDescent="0.25">
      <c r="A360" t="s">
        <v>79</v>
      </c>
      <c r="B360">
        <v>4155</v>
      </c>
      <c r="C360">
        <v>220055</v>
      </c>
      <c r="D360">
        <v>5</v>
      </c>
      <c r="E360">
        <f t="shared" si="21"/>
        <v>4.1550000000000002</v>
      </c>
      <c r="F360">
        <f t="shared" si="22"/>
        <v>220.05500000000001</v>
      </c>
      <c r="G360">
        <v>5</v>
      </c>
      <c r="H360">
        <f t="shared" si="20"/>
        <v>44.011000000000003</v>
      </c>
      <c r="I360">
        <f t="shared" si="23"/>
        <v>0.83099999999999996</v>
      </c>
      <c r="M360">
        <v>314</v>
      </c>
      <c r="N360">
        <v>1.1536174818596736</v>
      </c>
      <c r="O360">
        <v>-0.56661748185967364</v>
      </c>
    </row>
    <row r="361" spans="1:15" x14ac:dyDescent="0.25">
      <c r="A361" t="s">
        <v>79</v>
      </c>
      <c r="B361">
        <v>4956</v>
      </c>
      <c r="C361">
        <v>229280</v>
      </c>
      <c r="D361">
        <v>5</v>
      </c>
      <c r="E361">
        <f t="shared" si="21"/>
        <v>4.9560000000000004</v>
      </c>
      <c r="F361">
        <f t="shared" si="22"/>
        <v>229.28</v>
      </c>
      <c r="G361">
        <v>5</v>
      </c>
      <c r="H361">
        <f t="shared" si="20"/>
        <v>45.856000000000002</v>
      </c>
      <c r="I361">
        <f t="shared" si="23"/>
        <v>0.99120000000000008</v>
      </c>
      <c r="M361">
        <v>315</v>
      </c>
      <c r="N361">
        <v>1.0923182430962108</v>
      </c>
      <c r="O361">
        <v>-0.83831824309621084</v>
      </c>
    </row>
    <row r="362" spans="1:15" x14ac:dyDescent="0.25">
      <c r="A362" t="s">
        <v>79</v>
      </c>
      <c r="B362">
        <v>2799</v>
      </c>
      <c r="C362">
        <v>156665</v>
      </c>
      <c r="D362">
        <v>2</v>
      </c>
      <c r="E362">
        <f t="shared" si="21"/>
        <v>2.7989999999999999</v>
      </c>
      <c r="F362">
        <f t="shared" si="22"/>
        <v>156.66499999999999</v>
      </c>
      <c r="G362">
        <v>2</v>
      </c>
      <c r="H362">
        <f t="shared" si="20"/>
        <v>78.332499999999996</v>
      </c>
      <c r="I362">
        <f t="shared" si="23"/>
        <v>1.3995</v>
      </c>
      <c r="M362">
        <v>316</v>
      </c>
      <c r="N362">
        <v>1.1942754690832804</v>
      </c>
      <c r="O362">
        <v>-0.18907546908328032</v>
      </c>
    </row>
    <row r="363" spans="1:15" x14ac:dyDescent="0.25">
      <c r="A363" t="s">
        <v>79</v>
      </c>
      <c r="B363">
        <v>1685</v>
      </c>
      <c r="C363">
        <v>114919</v>
      </c>
      <c r="D363">
        <v>6</v>
      </c>
      <c r="E363">
        <f t="shared" si="21"/>
        <v>1.6850000000000001</v>
      </c>
      <c r="F363">
        <f t="shared" si="22"/>
        <v>114.919</v>
      </c>
      <c r="G363">
        <v>6</v>
      </c>
      <c r="H363">
        <f t="shared" si="20"/>
        <v>19.153166666666667</v>
      </c>
      <c r="I363">
        <f t="shared" si="23"/>
        <v>0.28083333333333332</v>
      </c>
      <c r="M363">
        <v>317</v>
      </c>
      <c r="N363">
        <v>1.2687678601562395</v>
      </c>
      <c r="O363">
        <v>-0.5737678601562396</v>
      </c>
    </row>
    <row r="364" spans="1:15" x14ac:dyDescent="0.25">
      <c r="A364" t="s">
        <v>79</v>
      </c>
      <c r="B364">
        <v>1064</v>
      </c>
      <c r="C364">
        <v>27111</v>
      </c>
      <c r="D364">
        <v>2</v>
      </c>
      <c r="E364">
        <f t="shared" si="21"/>
        <v>1.0640000000000001</v>
      </c>
      <c r="F364">
        <f t="shared" si="22"/>
        <v>27.111000000000001</v>
      </c>
      <c r="G364">
        <v>2</v>
      </c>
      <c r="H364">
        <f t="shared" si="20"/>
        <v>13.5555</v>
      </c>
      <c r="I364">
        <f t="shared" si="23"/>
        <v>0.53200000000000003</v>
      </c>
      <c r="M364">
        <v>318</v>
      </c>
      <c r="N364">
        <v>1.0130594636639323</v>
      </c>
      <c r="O364">
        <v>-0.21130946366393233</v>
      </c>
    </row>
    <row r="365" spans="1:15" x14ac:dyDescent="0.25">
      <c r="A365" t="s">
        <v>79</v>
      </c>
      <c r="B365">
        <v>1942</v>
      </c>
      <c r="C365">
        <v>101500</v>
      </c>
      <c r="D365">
        <v>2</v>
      </c>
      <c r="E365">
        <f t="shared" si="21"/>
        <v>1.9419999999999999</v>
      </c>
      <c r="F365">
        <f t="shared" si="22"/>
        <v>101.5</v>
      </c>
      <c r="G365">
        <v>2</v>
      </c>
      <c r="H365">
        <f t="shared" si="20"/>
        <v>50.75</v>
      </c>
      <c r="I365">
        <f t="shared" si="23"/>
        <v>0.97099999999999997</v>
      </c>
      <c r="M365">
        <v>319</v>
      </c>
      <c r="N365">
        <v>0.93212059816908766</v>
      </c>
      <c r="O365">
        <v>4.8479401830912372E-2</v>
      </c>
    </row>
    <row r="366" spans="1:15" x14ac:dyDescent="0.25">
      <c r="A366" t="s">
        <v>79</v>
      </c>
      <c r="B366">
        <v>3470</v>
      </c>
      <c r="C366">
        <v>88886</v>
      </c>
      <c r="D366">
        <v>5</v>
      </c>
      <c r="E366">
        <f t="shared" si="21"/>
        <v>3.47</v>
      </c>
      <c r="F366">
        <f t="shared" si="22"/>
        <v>88.885999999999996</v>
      </c>
      <c r="G366">
        <v>5</v>
      </c>
      <c r="H366">
        <f t="shared" si="20"/>
        <v>17.777200000000001</v>
      </c>
      <c r="I366">
        <f t="shared" si="23"/>
        <v>0.69399999999999995</v>
      </c>
      <c r="M366">
        <v>320</v>
      </c>
      <c r="N366">
        <v>1.3897336521678183</v>
      </c>
      <c r="O366">
        <v>-0.81823365216781829</v>
      </c>
    </row>
    <row r="367" spans="1:15" x14ac:dyDescent="0.25">
      <c r="A367" t="s">
        <v>79</v>
      </c>
      <c r="B367">
        <v>3155</v>
      </c>
      <c r="C367">
        <v>78066</v>
      </c>
      <c r="D367">
        <v>6</v>
      </c>
      <c r="E367">
        <f t="shared" si="21"/>
        <v>3.1549999999999998</v>
      </c>
      <c r="F367">
        <f t="shared" si="22"/>
        <v>78.066000000000003</v>
      </c>
      <c r="G367">
        <v>6</v>
      </c>
      <c r="H367">
        <f t="shared" si="20"/>
        <v>13.010999999999999</v>
      </c>
      <c r="I367">
        <f t="shared" si="23"/>
        <v>0.52583333333333337</v>
      </c>
      <c r="M367">
        <v>321</v>
      </c>
      <c r="N367">
        <v>1.4197331340770578</v>
      </c>
      <c r="O367">
        <v>-0.99306646741039106</v>
      </c>
    </row>
    <row r="368" spans="1:15" x14ac:dyDescent="0.25">
      <c r="A368" t="s">
        <v>79</v>
      </c>
      <c r="B368">
        <v>2392</v>
      </c>
      <c r="C368">
        <v>79030</v>
      </c>
      <c r="D368">
        <v>4</v>
      </c>
      <c r="E368">
        <f t="shared" si="21"/>
        <v>2.3919999999999999</v>
      </c>
      <c r="F368">
        <f t="shared" si="22"/>
        <v>79.03</v>
      </c>
      <c r="G368">
        <v>4</v>
      </c>
      <c r="H368">
        <f t="shared" si="20"/>
        <v>19.7575</v>
      </c>
      <c r="I368">
        <f t="shared" si="23"/>
        <v>0.59799999999999998</v>
      </c>
      <c r="M368">
        <v>322</v>
      </c>
      <c r="N368">
        <v>1.2470078807760625</v>
      </c>
      <c r="O368">
        <v>-5.3674547442729148E-2</v>
      </c>
    </row>
    <row r="369" spans="1:15" x14ac:dyDescent="0.25">
      <c r="A369" t="s">
        <v>79</v>
      </c>
      <c r="B369">
        <v>5641</v>
      </c>
      <c r="C369">
        <v>316600</v>
      </c>
      <c r="D369">
        <v>6</v>
      </c>
      <c r="E369">
        <f t="shared" si="21"/>
        <v>5.641</v>
      </c>
      <c r="F369">
        <f t="shared" si="22"/>
        <v>316.60000000000002</v>
      </c>
      <c r="G369">
        <v>6</v>
      </c>
      <c r="H369">
        <f t="shared" si="20"/>
        <v>52.766666666666666</v>
      </c>
      <c r="I369">
        <f t="shared" si="23"/>
        <v>0.9401666666666666</v>
      </c>
      <c r="M369">
        <v>323</v>
      </c>
      <c r="N369">
        <v>2.1922819384116465</v>
      </c>
      <c r="O369">
        <v>-1.0080319384116465</v>
      </c>
    </row>
    <row r="370" spans="1:15" x14ac:dyDescent="0.25">
      <c r="A370" t="s">
        <v>79</v>
      </c>
      <c r="B370">
        <v>3220</v>
      </c>
      <c r="C370">
        <v>248888</v>
      </c>
      <c r="D370">
        <v>4</v>
      </c>
      <c r="E370">
        <f t="shared" si="21"/>
        <v>3.22</v>
      </c>
      <c r="F370">
        <f t="shared" si="22"/>
        <v>248.88800000000001</v>
      </c>
      <c r="G370">
        <v>4</v>
      </c>
      <c r="H370">
        <f t="shared" si="20"/>
        <v>62.222000000000001</v>
      </c>
      <c r="I370">
        <f t="shared" si="23"/>
        <v>0.80500000000000005</v>
      </c>
      <c r="M370">
        <v>324</v>
      </c>
      <c r="N370">
        <v>1.1168908356434841</v>
      </c>
      <c r="O370">
        <v>-0.62889083564348414</v>
      </c>
    </row>
    <row r="371" spans="1:15" x14ac:dyDescent="0.25">
      <c r="A371" t="s">
        <v>79</v>
      </c>
      <c r="B371">
        <v>3457</v>
      </c>
      <c r="C371">
        <v>122006</v>
      </c>
      <c r="D371">
        <v>3</v>
      </c>
      <c r="E371">
        <f t="shared" si="21"/>
        <v>3.4569999999999999</v>
      </c>
      <c r="F371">
        <f t="shared" si="22"/>
        <v>122.006</v>
      </c>
      <c r="G371">
        <v>3</v>
      </c>
      <c r="H371">
        <f t="shared" si="20"/>
        <v>40.668666666666667</v>
      </c>
      <c r="I371">
        <f t="shared" si="23"/>
        <v>1.1523333333333332</v>
      </c>
      <c r="M371">
        <v>325</v>
      </c>
      <c r="N371">
        <v>1.2999381088927806</v>
      </c>
      <c r="O371">
        <v>0.32756189110721934</v>
      </c>
    </row>
    <row r="372" spans="1:15" x14ac:dyDescent="0.25">
      <c r="A372" t="s">
        <v>79</v>
      </c>
      <c r="B372">
        <v>1443</v>
      </c>
      <c r="C372">
        <v>28200</v>
      </c>
      <c r="D372">
        <v>2</v>
      </c>
      <c r="E372">
        <f t="shared" si="21"/>
        <v>1.4430000000000001</v>
      </c>
      <c r="F372">
        <f t="shared" si="22"/>
        <v>28.2</v>
      </c>
      <c r="G372">
        <v>2</v>
      </c>
      <c r="H372">
        <f t="shared" si="20"/>
        <v>14.1</v>
      </c>
      <c r="I372">
        <f t="shared" si="23"/>
        <v>0.72150000000000003</v>
      </c>
      <c r="M372">
        <v>326</v>
      </c>
      <c r="N372">
        <v>1.2747455958333964</v>
      </c>
      <c r="O372">
        <v>0.30250440416660362</v>
      </c>
    </row>
    <row r="373" spans="1:15" x14ac:dyDescent="0.25">
      <c r="A373" t="s">
        <v>79</v>
      </c>
      <c r="B373">
        <v>1043</v>
      </c>
      <c r="C373">
        <v>38480</v>
      </c>
      <c r="D373">
        <v>2</v>
      </c>
      <c r="E373">
        <f t="shared" si="21"/>
        <v>1.0429999999999999</v>
      </c>
      <c r="F373">
        <f t="shared" si="22"/>
        <v>38.479999999999997</v>
      </c>
      <c r="G373">
        <v>2</v>
      </c>
      <c r="H373">
        <f t="shared" si="20"/>
        <v>19.239999999999998</v>
      </c>
      <c r="I373">
        <f t="shared" si="23"/>
        <v>0.52149999999999996</v>
      </c>
      <c r="M373">
        <v>327</v>
      </c>
      <c r="N373">
        <v>1.4481149432148077</v>
      </c>
      <c r="O373">
        <v>0.17055172345185898</v>
      </c>
    </row>
    <row r="374" spans="1:15" x14ac:dyDescent="0.25">
      <c r="A374" t="s">
        <v>79</v>
      </c>
      <c r="B374">
        <v>3650</v>
      </c>
      <c r="C374">
        <v>109466</v>
      </c>
      <c r="D374">
        <v>5</v>
      </c>
      <c r="E374">
        <f t="shared" si="21"/>
        <v>3.65</v>
      </c>
      <c r="F374">
        <f t="shared" si="22"/>
        <v>109.46599999999999</v>
      </c>
      <c r="G374">
        <v>5</v>
      </c>
      <c r="H374">
        <f t="shared" si="20"/>
        <v>21.8932</v>
      </c>
      <c r="I374">
        <f t="shared" si="23"/>
        <v>0.73</v>
      </c>
      <c r="M374">
        <v>328</v>
      </c>
      <c r="N374">
        <v>1.325611245234438</v>
      </c>
      <c r="O374">
        <v>-0.10711124523443805</v>
      </c>
    </row>
    <row r="375" spans="1:15" x14ac:dyDescent="0.25">
      <c r="A375" t="s">
        <v>79</v>
      </c>
      <c r="B375">
        <v>2940</v>
      </c>
      <c r="C375">
        <v>64141</v>
      </c>
      <c r="D375">
        <v>4</v>
      </c>
      <c r="E375">
        <f t="shared" si="21"/>
        <v>2.94</v>
      </c>
      <c r="F375">
        <f t="shared" si="22"/>
        <v>64.141000000000005</v>
      </c>
      <c r="G375">
        <v>4</v>
      </c>
      <c r="H375">
        <f t="shared" si="20"/>
        <v>16.035250000000001</v>
      </c>
      <c r="I375">
        <f t="shared" si="23"/>
        <v>0.73499999999999999</v>
      </c>
      <c r="M375">
        <v>329</v>
      </c>
      <c r="N375">
        <v>1.2375311017850341</v>
      </c>
      <c r="O375">
        <v>-0.11033110178503414</v>
      </c>
    </row>
    <row r="376" spans="1:15" x14ac:dyDescent="0.25">
      <c r="A376" t="s">
        <v>79</v>
      </c>
      <c r="B376">
        <v>4603</v>
      </c>
      <c r="C376">
        <v>194910</v>
      </c>
      <c r="D376">
        <v>5</v>
      </c>
      <c r="E376">
        <f t="shared" si="21"/>
        <v>4.6029999999999998</v>
      </c>
      <c r="F376">
        <f t="shared" si="22"/>
        <v>194.91</v>
      </c>
      <c r="G376">
        <v>5</v>
      </c>
      <c r="H376">
        <f t="shared" si="20"/>
        <v>38.981999999999999</v>
      </c>
      <c r="I376">
        <f t="shared" si="23"/>
        <v>0.92059999999999997</v>
      </c>
      <c r="M376">
        <v>330</v>
      </c>
      <c r="N376">
        <v>1.3782785199230461</v>
      </c>
      <c r="O376">
        <v>-0.10927851992304616</v>
      </c>
    </row>
    <row r="377" spans="1:15" x14ac:dyDescent="0.25">
      <c r="A377" t="s">
        <v>79</v>
      </c>
      <c r="B377">
        <v>3739</v>
      </c>
      <c r="C377">
        <v>189600</v>
      </c>
      <c r="D377">
        <v>4</v>
      </c>
      <c r="E377">
        <f t="shared" si="21"/>
        <v>3.7389999999999999</v>
      </c>
      <c r="F377">
        <f t="shared" si="22"/>
        <v>189.6</v>
      </c>
      <c r="G377">
        <v>4</v>
      </c>
      <c r="H377">
        <f t="shared" si="20"/>
        <v>47.4</v>
      </c>
      <c r="I377">
        <f t="shared" si="23"/>
        <v>0.93474999999999997</v>
      </c>
      <c r="M377">
        <v>331</v>
      </c>
      <c r="N377">
        <v>1.4255473989560719</v>
      </c>
      <c r="O377">
        <v>0.23595260104392812</v>
      </c>
    </row>
    <row r="378" spans="1:15" x14ac:dyDescent="0.25">
      <c r="A378" t="s">
        <v>79</v>
      </c>
      <c r="B378">
        <v>2673</v>
      </c>
      <c r="C378">
        <v>85280</v>
      </c>
      <c r="D378">
        <v>2</v>
      </c>
      <c r="E378">
        <f t="shared" si="21"/>
        <v>2.673</v>
      </c>
      <c r="F378">
        <f t="shared" si="22"/>
        <v>85.28</v>
      </c>
      <c r="G378">
        <v>2</v>
      </c>
      <c r="H378">
        <f t="shared" si="20"/>
        <v>42.64</v>
      </c>
      <c r="I378">
        <f t="shared" si="23"/>
        <v>1.3365</v>
      </c>
      <c r="M378">
        <v>332</v>
      </c>
      <c r="N378">
        <v>1.449274612943114</v>
      </c>
      <c r="O378">
        <v>0.28192538705688608</v>
      </c>
    </row>
    <row r="379" spans="1:15" x14ac:dyDescent="0.25">
      <c r="A379" t="s">
        <v>79</v>
      </c>
      <c r="B379">
        <v>2640</v>
      </c>
      <c r="C379">
        <v>52042</v>
      </c>
      <c r="D379">
        <v>3</v>
      </c>
      <c r="E379">
        <f t="shared" si="21"/>
        <v>2.64</v>
      </c>
      <c r="F379">
        <f t="shared" si="22"/>
        <v>52.042000000000002</v>
      </c>
      <c r="G379">
        <v>3</v>
      </c>
      <c r="H379">
        <f t="shared" si="20"/>
        <v>17.347333333333331</v>
      </c>
      <c r="I379">
        <f t="shared" si="23"/>
        <v>0.88</v>
      </c>
      <c r="M379">
        <v>333</v>
      </c>
      <c r="N379">
        <v>1.953681559512543</v>
      </c>
      <c r="O379">
        <v>0.12394344048745687</v>
      </c>
    </row>
    <row r="380" spans="1:15" x14ac:dyDescent="0.25">
      <c r="A380" t="s">
        <v>79</v>
      </c>
      <c r="B380">
        <v>2424</v>
      </c>
      <c r="C380">
        <v>269846</v>
      </c>
      <c r="D380">
        <v>2</v>
      </c>
      <c r="E380">
        <f t="shared" si="21"/>
        <v>2.4239999999999999</v>
      </c>
      <c r="F380">
        <f t="shared" si="22"/>
        <v>269.846</v>
      </c>
      <c r="G380">
        <v>2</v>
      </c>
      <c r="H380">
        <f t="shared" si="20"/>
        <v>134.923</v>
      </c>
      <c r="I380">
        <f t="shared" si="23"/>
        <v>1.212</v>
      </c>
      <c r="M380">
        <v>334</v>
      </c>
      <c r="N380">
        <v>0.9924193609600751</v>
      </c>
      <c r="O380">
        <v>-0.13481936096007507</v>
      </c>
    </row>
    <row r="381" spans="1:15" x14ac:dyDescent="0.25">
      <c r="A381" t="s">
        <v>79</v>
      </c>
      <c r="B381">
        <v>6160</v>
      </c>
      <c r="C381">
        <v>227500</v>
      </c>
      <c r="D381">
        <v>6</v>
      </c>
      <c r="E381">
        <f t="shared" si="21"/>
        <v>6.16</v>
      </c>
      <c r="F381">
        <f t="shared" si="22"/>
        <v>227.5</v>
      </c>
      <c r="G381">
        <v>6</v>
      </c>
      <c r="H381">
        <f t="shared" si="20"/>
        <v>37.916666666666664</v>
      </c>
      <c r="I381">
        <f t="shared" si="23"/>
        <v>1.0266666666666668</v>
      </c>
      <c r="M381">
        <v>335</v>
      </c>
      <c r="N381">
        <v>0.86700795612219905</v>
      </c>
      <c r="O381">
        <v>-0.43584128945553235</v>
      </c>
    </row>
    <row r="382" spans="1:15" x14ac:dyDescent="0.25">
      <c r="A382" t="s">
        <v>79</v>
      </c>
      <c r="B382">
        <v>2311</v>
      </c>
      <c r="C382">
        <v>36637</v>
      </c>
      <c r="D382">
        <v>2</v>
      </c>
      <c r="E382">
        <f t="shared" si="21"/>
        <v>2.3109999999999999</v>
      </c>
      <c r="F382">
        <f t="shared" si="22"/>
        <v>36.637</v>
      </c>
      <c r="G382">
        <v>2</v>
      </c>
      <c r="H382">
        <f t="shared" si="20"/>
        <v>18.3185</v>
      </c>
      <c r="I382">
        <f t="shared" si="23"/>
        <v>1.1555</v>
      </c>
      <c r="M382">
        <v>336</v>
      </c>
      <c r="N382">
        <v>0.8148164812298645</v>
      </c>
      <c r="O382">
        <v>-0.35819148122986449</v>
      </c>
    </row>
    <row r="383" spans="1:15" x14ac:dyDescent="0.25">
      <c r="A383" t="s">
        <v>79</v>
      </c>
      <c r="B383">
        <v>2056</v>
      </c>
      <c r="C383">
        <v>216300</v>
      </c>
      <c r="D383">
        <v>4</v>
      </c>
      <c r="E383">
        <f t="shared" si="21"/>
        <v>2.056</v>
      </c>
      <c r="F383">
        <f t="shared" si="22"/>
        <v>216.3</v>
      </c>
      <c r="G383">
        <v>4</v>
      </c>
      <c r="H383">
        <f t="shared" si="20"/>
        <v>54.075000000000003</v>
      </c>
      <c r="I383">
        <f t="shared" si="23"/>
        <v>0.51400000000000001</v>
      </c>
      <c r="M383">
        <v>337</v>
      </c>
      <c r="N383">
        <v>2.6036320239231641</v>
      </c>
      <c r="O383">
        <v>-1.533632023923164</v>
      </c>
    </row>
    <row r="384" spans="1:15" x14ac:dyDescent="0.25">
      <c r="A384" t="s">
        <v>79</v>
      </c>
      <c r="B384">
        <v>1741</v>
      </c>
      <c r="C384">
        <v>31696</v>
      </c>
      <c r="D384">
        <v>2</v>
      </c>
      <c r="E384">
        <f t="shared" si="21"/>
        <v>1.7410000000000001</v>
      </c>
      <c r="F384">
        <f t="shared" si="22"/>
        <v>31.696000000000002</v>
      </c>
      <c r="G384">
        <v>2</v>
      </c>
      <c r="H384">
        <f t="shared" si="20"/>
        <v>15.848000000000001</v>
      </c>
      <c r="I384">
        <f t="shared" si="23"/>
        <v>0.87050000000000005</v>
      </c>
      <c r="M384">
        <v>338</v>
      </c>
      <c r="N384">
        <v>1.3158041253927237</v>
      </c>
      <c r="O384">
        <v>-0.24955412539272381</v>
      </c>
    </row>
    <row r="385" spans="1:15" x14ac:dyDescent="0.25">
      <c r="A385" t="s">
        <v>79</v>
      </c>
      <c r="B385">
        <v>2806</v>
      </c>
      <c r="C385">
        <v>205930</v>
      </c>
      <c r="D385">
        <v>4</v>
      </c>
      <c r="E385">
        <f t="shared" si="21"/>
        <v>2.806</v>
      </c>
      <c r="F385">
        <f t="shared" si="22"/>
        <v>205.93</v>
      </c>
      <c r="G385">
        <v>4</v>
      </c>
      <c r="H385">
        <f t="shared" si="20"/>
        <v>51.482500000000002</v>
      </c>
      <c r="I385">
        <f t="shared" si="23"/>
        <v>0.70150000000000001</v>
      </c>
      <c r="M385">
        <v>339</v>
      </c>
      <c r="N385">
        <v>1.3022558519244125</v>
      </c>
      <c r="O385">
        <v>-0.1589225185910792</v>
      </c>
    </row>
    <row r="386" spans="1:15" x14ac:dyDescent="0.25">
      <c r="A386" t="s">
        <v>79</v>
      </c>
      <c r="B386">
        <v>3261</v>
      </c>
      <c r="C386">
        <v>48106</v>
      </c>
      <c r="D386">
        <v>3</v>
      </c>
      <c r="E386">
        <f t="shared" si="21"/>
        <v>3.2610000000000001</v>
      </c>
      <c r="F386">
        <f t="shared" si="22"/>
        <v>48.106000000000002</v>
      </c>
      <c r="G386">
        <v>3</v>
      </c>
      <c r="H386">
        <f t="shared" ref="H386:H420" si="24">C386/D386/1000</f>
        <v>16.035333333333334</v>
      </c>
      <c r="I386">
        <f t="shared" si="23"/>
        <v>1.087</v>
      </c>
      <c r="M386">
        <v>340</v>
      </c>
      <c r="N386">
        <v>1.3077943107004981</v>
      </c>
      <c r="O386">
        <v>-0.43779431070049812</v>
      </c>
    </row>
    <row r="387" spans="1:15" x14ac:dyDescent="0.25">
      <c r="A387" t="s">
        <v>79</v>
      </c>
      <c r="B387">
        <v>4454</v>
      </c>
      <c r="C387">
        <v>46301</v>
      </c>
      <c r="D387">
        <v>2</v>
      </c>
      <c r="E387">
        <f t="shared" ref="E387:E420" si="25">B387/1000</f>
        <v>4.4539999999999997</v>
      </c>
      <c r="F387">
        <f t="shared" ref="F387:F420" si="26">C387/1000</f>
        <v>46.301000000000002</v>
      </c>
      <c r="G387">
        <v>2</v>
      </c>
      <c r="H387">
        <f t="shared" si="24"/>
        <v>23.150500000000001</v>
      </c>
      <c r="I387">
        <f t="shared" ref="I387:I420" si="27">B387/D387/1000</f>
        <v>2.2269999999999999</v>
      </c>
      <c r="M387">
        <v>341</v>
      </c>
      <c r="N387">
        <v>1.0931638454509334</v>
      </c>
      <c r="O387">
        <v>-5.2163845450933444E-2</v>
      </c>
    </row>
    <row r="388" spans="1:15" x14ac:dyDescent="0.25">
      <c r="A388" t="s">
        <v>79</v>
      </c>
      <c r="B388">
        <v>6752</v>
      </c>
      <c r="C388">
        <v>189270</v>
      </c>
      <c r="D388">
        <v>3</v>
      </c>
      <c r="E388">
        <f t="shared" si="25"/>
        <v>6.7519999999999998</v>
      </c>
      <c r="F388">
        <f t="shared" si="26"/>
        <v>189.27</v>
      </c>
      <c r="G388">
        <v>3</v>
      </c>
      <c r="H388">
        <f t="shared" si="24"/>
        <v>63.09</v>
      </c>
      <c r="I388">
        <f t="shared" si="27"/>
        <v>2.2506666666666666</v>
      </c>
      <c r="M388">
        <v>342</v>
      </c>
      <c r="N388">
        <v>1.1489465013346183</v>
      </c>
      <c r="O388">
        <v>-4.9746501334618332E-2</v>
      </c>
    </row>
    <row r="389" spans="1:15" x14ac:dyDescent="0.25">
      <c r="A389" t="s">
        <v>79</v>
      </c>
      <c r="B389">
        <v>823</v>
      </c>
      <c r="C389">
        <v>15444</v>
      </c>
      <c r="D389">
        <v>1</v>
      </c>
      <c r="E389">
        <f t="shared" si="25"/>
        <v>0.82299999999999995</v>
      </c>
      <c r="F389">
        <f t="shared" si="26"/>
        <v>15.444000000000001</v>
      </c>
      <c r="G389">
        <v>1</v>
      </c>
      <c r="H389">
        <f t="shared" si="24"/>
        <v>15.444000000000001</v>
      </c>
      <c r="I389">
        <f t="shared" si="27"/>
        <v>0.82299999999999995</v>
      </c>
      <c r="M389">
        <v>343</v>
      </c>
      <c r="N389">
        <v>0.9371257448403284</v>
      </c>
      <c r="O389">
        <v>-0.26112574484032836</v>
      </c>
    </row>
    <row r="390" spans="1:15" x14ac:dyDescent="0.25">
      <c r="A390" t="s">
        <v>79</v>
      </c>
      <c r="B390">
        <v>645</v>
      </c>
      <c r="C390">
        <v>23023</v>
      </c>
      <c r="D390">
        <v>1</v>
      </c>
      <c r="E390">
        <f t="shared" si="25"/>
        <v>0.64500000000000002</v>
      </c>
      <c r="F390">
        <f t="shared" si="26"/>
        <v>23.023</v>
      </c>
      <c r="G390">
        <v>1</v>
      </c>
      <c r="H390">
        <f t="shared" si="24"/>
        <v>23.023</v>
      </c>
      <c r="I390">
        <f t="shared" si="27"/>
        <v>0.64500000000000002</v>
      </c>
      <c r="M390">
        <v>344</v>
      </c>
      <c r="N390">
        <v>1.2904579994488312</v>
      </c>
      <c r="O390">
        <v>-0.40670799944883118</v>
      </c>
    </row>
    <row r="391" spans="1:15" x14ac:dyDescent="0.25">
      <c r="A391" t="s">
        <v>79</v>
      </c>
      <c r="B391">
        <v>2735</v>
      </c>
      <c r="C391">
        <v>114922</v>
      </c>
      <c r="D391">
        <v>5</v>
      </c>
      <c r="E391">
        <f t="shared" si="25"/>
        <v>2.7349999999999999</v>
      </c>
      <c r="F391">
        <f t="shared" si="26"/>
        <v>114.922</v>
      </c>
      <c r="G391">
        <v>5</v>
      </c>
      <c r="H391">
        <f t="shared" si="24"/>
        <v>22.984400000000001</v>
      </c>
      <c r="I391">
        <f t="shared" si="27"/>
        <v>0.54700000000000004</v>
      </c>
      <c r="M391">
        <v>345</v>
      </c>
      <c r="N391">
        <v>1.1829004865865396</v>
      </c>
      <c r="O391">
        <v>-0.17290048658653956</v>
      </c>
    </row>
    <row r="392" spans="1:15" x14ac:dyDescent="0.25">
      <c r="A392" t="s">
        <v>79</v>
      </c>
      <c r="B392">
        <v>2564</v>
      </c>
      <c r="C392">
        <v>104893</v>
      </c>
      <c r="D392">
        <v>5</v>
      </c>
      <c r="E392">
        <f t="shared" si="25"/>
        <v>2.5640000000000001</v>
      </c>
      <c r="F392">
        <f t="shared" si="26"/>
        <v>104.893</v>
      </c>
      <c r="G392">
        <v>5</v>
      </c>
      <c r="H392">
        <f t="shared" si="24"/>
        <v>20.9786</v>
      </c>
      <c r="I392">
        <f t="shared" si="27"/>
        <v>0.51279999999999992</v>
      </c>
      <c r="M392">
        <v>346</v>
      </c>
      <c r="N392">
        <v>1.2592965285914048</v>
      </c>
      <c r="O392">
        <v>-0.47979652859140487</v>
      </c>
    </row>
    <row r="393" spans="1:15" x14ac:dyDescent="0.25">
      <c r="A393" t="s">
        <v>79</v>
      </c>
      <c r="B393">
        <v>5087</v>
      </c>
      <c r="C393">
        <v>77887</v>
      </c>
      <c r="D393">
        <v>4</v>
      </c>
      <c r="E393">
        <f t="shared" si="25"/>
        <v>5.0869999999999997</v>
      </c>
      <c r="F393">
        <f t="shared" si="26"/>
        <v>77.887</v>
      </c>
      <c r="G393">
        <v>4</v>
      </c>
      <c r="H393">
        <f t="shared" si="24"/>
        <v>19.47175</v>
      </c>
      <c r="I393">
        <f t="shared" si="27"/>
        <v>1.2717499999999999</v>
      </c>
      <c r="M393">
        <v>347</v>
      </c>
      <c r="N393">
        <v>1.4393955832941381</v>
      </c>
      <c r="O393">
        <v>-0.63272891662747144</v>
      </c>
    </row>
    <row r="394" spans="1:15" x14ac:dyDescent="0.25">
      <c r="A394" t="s">
        <v>79</v>
      </c>
      <c r="B394">
        <v>7910</v>
      </c>
      <c r="C394">
        <v>180160</v>
      </c>
      <c r="D394">
        <v>5</v>
      </c>
      <c r="E394">
        <f t="shared" si="25"/>
        <v>7.91</v>
      </c>
      <c r="F394">
        <f t="shared" si="26"/>
        <v>180.16</v>
      </c>
      <c r="G394">
        <v>5</v>
      </c>
      <c r="H394">
        <f t="shared" si="24"/>
        <v>36.031999999999996</v>
      </c>
      <c r="I394">
        <f t="shared" si="27"/>
        <v>1.5820000000000001</v>
      </c>
      <c r="M394">
        <v>348</v>
      </c>
      <c r="N394">
        <v>1.5206085208639717</v>
      </c>
      <c r="O394">
        <v>-0.73394185419730507</v>
      </c>
    </row>
    <row r="395" spans="1:15" x14ac:dyDescent="0.25">
      <c r="A395" t="s">
        <v>79</v>
      </c>
      <c r="B395">
        <v>4908</v>
      </c>
      <c r="C395">
        <v>85634</v>
      </c>
      <c r="D395">
        <v>5</v>
      </c>
      <c r="E395">
        <f t="shared" si="25"/>
        <v>4.9080000000000004</v>
      </c>
      <c r="F395">
        <f t="shared" si="26"/>
        <v>85.634</v>
      </c>
      <c r="G395">
        <v>5</v>
      </c>
      <c r="H395">
        <f t="shared" si="24"/>
        <v>17.126799999999999</v>
      </c>
      <c r="I395">
        <f t="shared" si="27"/>
        <v>0.98160000000000003</v>
      </c>
      <c r="M395">
        <v>349</v>
      </c>
      <c r="N395">
        <v>0.83451249168536035</v>
      </c>
      <c r="O395">
        <v>-9.8798205971074693E-2</v>
      </c>
    </row>
    <row r="396" spans="1:15" x14ac:dyDescent="0.25">
      <c r="A396" t="s">
        <v>79</v>
      </c>
      <c r="B396">
        <v>1649</v>
      </c>
      <c r="C396">
        <v>31998</v>
      </c>
      <c r="D396">
        <v>2</v>
      </c>
      <c r="E396">
        <f t="shared" si="25"/>
        <v>1.649</v>
      </c>
      <c r="F396">
        <f t="shared" si="26"/>
        <v>31.998000000000001</v>
      </c>
      <c r="G396">
        <v>2</v>
      </c>
      <c r="H396">
        <f t="shared" si="24"/>
        <v>15.999000000000001</v>
      </c>
      <c r="I396">
        <f t="shared" si="27"/>
        <v>0.82450000000000001</v>
      </c>
      <c r="M396">
        <v>350</v>
      </c>
      <c r="N396">
        <v>1.3982920843047171</v>
      </c>
      <c r="O396">
        <v>-0.39579208430471713</v>
      </c>
    </row>
    <row r="397" spans="1:15" x14ac:dyDescent="0.25">
      <c r="A397" t="s">
        <v>79</v>
      </c>
      <c r="B397">
        <v>4692</v>
      </c>
      <c r="C397">
        <v>121968</v>
      </c>
      <c r="D397">
        <v>6</v>
      </c>
      <c r="E397">
        <f t="shared" si="25"/>
        <v>4.6920000000000002</v>
      </c>
      <c r="F397">
        <f t="shared" si="26"/>
        <v>121.968</v>
      </c>
      <c r="G397">
        <v>6</v>
      </c>
      <c r="H397">
        <f t="shared" si="24"/>
        <v>20.327999999999999</v>
      </c>
      <c r="I397">
        <f t="shared" si="27"/>
        <v>0.78200000000000003</v>
      </c>
      <c r="M397">
        <v>351</v>
      </c>
      <c r="N397">
        <v>1.0218724542951594</v>
      </c>
      <c r="O397">
        <v>-9.4372454295159391E-2</v>
      </c>
    </row>
    <row r="398" spans="1:15" x14ac:dyDescent="0.25">
      <c r="A398" t="s">
        <v>79</v>
      </c>
      <c r="B398">
        <v>1625</v>
      </c>
      <c r="C398">
        <v>44034</v>
      </c>
      <c r="D398">
        <v>3</v>
      </c>
      <c r="E398">
        <f t="shared" si="25"/>
        <v>1.625</v>
      </c>
      <c r="F398">
        <f t="shared" si="26"/>
        <v>44.033999999999999</v>
      </c>
      <c r="G398">
        <v>3</v>
      </c>
      <c r="H398">
        <f t="shared" si="24"/>
        <v>14.678000000000001</v>
      </c>
      <c r="I398">
        <f t="shared" si="27"/>
        <v>0.54166666666666663</v>
      </c>
      <c r="M398">
        <v>352</v>
      </c>
      <c r="N398">
        <v>1.0758556449603169</v>
      </c>
      <c r="O398">
        <v>-0.12135564496031692</v>
      </c>
    </row>
    <row r="399" spans="1:15" x14ac:dyDescent="0.25">
      <c r="A399" t="s">
        <v>79</v>
      </c>
      <c r="B399">
        <v>2570</v>
      </c>
      <c r="C399">
        <v>80789</v>
      </c>
      <c r="D399">
        <v>4</v>
      </c>
      <c r="E399">
        <f t="shared" si="25"/>
        <v>2.57</v>
      </c>
      <c r="F399">
        <f t="shared" si="26"/>
        <v>80.789000000000001</v>
      </c>
      <c r="G399">
        <v>4</v>
      </c>
      <c r="H399">
        <f t="shared" si="24"/>
        <v>20.19725</v>
      </c>
      <c r="I399">
        <f t="shared" si="27"/>
        <v>0.64249999999999996</v>
      </c>
      <c r="M399">
        <v>353</v>
      </c>
      <c r="N399">
        <v>1.0971581633934857</v>
      </c>
      <c r="O399">
        <v>-0.51115816339348574</v>
      </c>
    </row>
    <row r="400" spans="1:15" x14ac:dyDescent="0.25">
      <c r="A400" t="s">
        <v>79</v>
      </c>
      <c r="B400">
        <v>2425</v>
      </c>
      <c r="C400">
        <v>103896</v>
      </c>
      <c r="D400">
        <v>5</v>
      </c>
      <c r="E400">
        <f t="shared" si="25"/>
        <v>2.4249999999999998</v>
      </c>
      <c r="F400">
        <f t="shared" si="26"/>
        <v>103.896</v>
      </c>
      <c r="G400">
        <v>5</v>
      </c>
      <c r="H400">
        <f t="shared" si="24"/>
        <v>20.779199999999999</v>
      </c>
      <c r="I400">
        <f t="shared" si="27"/>
        <v>0.48499999999999999</v>
      </c>
      <c r="M400">
        <v>354</v>
      </c>
      <c r="N400">
        <v>1.1254185452034813</v>
      </c>
      <c r="O400">
        <v>-7.4418545203481345E-2</v>
      </c>
    </row>
    <row r="401" spans="1:15" x14ac:dyDescent="0.25">
      <c r="A401" t="s">
        <v>79</v>
      </c>
      <c r="B401">
        <v>1215</v>
      </c>
      <c r="C401">
        <v>40276</v>
      </c>
      <c r="D401">
        <v>2</v>
      </c>
      <c r="E401">
        <f t="shared" si="25"/>
        <v>1.2150000000000001</v>
      </c>
      <c r="F401">
        <f t="shared" si="26"/>
        <v>40.276000000000003</v>
      </c>
      <c r="G401">
        <v>2</v>
      </c>
      <c r="H401">
        <f t="shared" si="24"/>
        <v>20.138000000000002</v>
      </c>
      <c r="I401">
        <f t="shared" si="27"/>
        <v>0.60750000000000004</v>
      </c>
      <c r="M401">
        <v>355</v>
      </c>
      <c r="N401">
        <v>2.2612750226199427</v>
      </c>
      <c r="O401">
        <v>-1.1712750226199427</v>
      </c>
    </row>
    <row r="402" spans="1:15" x14ac:dyDescent="0.25">
      <c r="A402" t="s">
        <v>79</v>
      </c>
      <c r="B402">
        <v>1366</v>
      </c>
      <c r="C402">
        <v>26995</v>
      </c>
      <c r="D402">
        <v>2</v>
      </c>
      <c r="E402">
        <f t="shared" si="25"/>
        <v>1.3660000000000001</v>
      </c>
      <c r="F402">
        <f t="shared" si="26"/>
        <v>26.995000000000001</v>
      </c>
      <c r="G402">
        <v>2</v>
      </c>
      <c r="H402">
        <f t="shared" si="24"/>
        <v>13.4975</v>
      </c>
      <c r="I402">
        <f t="shared" si="27"/>
        <v>0.68300000000000005</v>
      </c>
      <c r="M402">
        <v>356</v>
      </c>
      <c r="N402">
        <v>0.82323667897107544</v>
      </c>
      <c r="O402">
        <v>-0.31352239325678977</v>
      </c>
    </row>
    <row r="403" spans="1:15" x14ac:dyDescent="0.25">
      <c r="A403" t="s">
        <v>79</v>
      </c>
      <c r="B403">
        <v>2239</v>
      </c>
      <c r="C403">
        <v>62688</v>
      </c>
      <c r="D403">
        <v>4</v>
      </c>
      <c r="E403">
        <f t="shared" si="25"/>
        <v>2.2389999999999999</v>
      </c>
      <c r="F403">
        <f t="shared" si="26"/>
        <v>62.688000000000002</v>
      </c>
      <c r="G403">
        <v>4</v>
      </c>
      <c r="H403">
        <f t="shared" si="24"/>
        <v>15.672000000000001</v>
      </c>
      <c r="I403">
        <f t="shared" si="27"/>
        <v>0.55974999999999997</v>
      </c>
      <c r="M403">
        <v>357</v>
      </c>
      <c r="N403">
        <v>1.2461045251179073</v>
      </c>
      <c r="O403">
        <v>-0.60210452511790724</v>
      </c>
    </row>
    <row r="404" spans="1:15" x14ac:dyDescent="0.25">
      <c r="A404" t="s">
        <v>79</v>
      </c>
      <c r="B404">
        <v>2963</v>
      </c>
      <c r="C404">
        <v>161690</v>
      </c>
      <c r="D404">
        <v>4</v>
      </c>
      <c r="E404">
        <f t="shared" si="25"/>
        <v>2.9630000000000001</v>
      </c>
      <c r="F404">
        <f t="shared" si="26"/>
        <v>161.69</v>
      </c>
      <c r="G404">
        <v>4</v>
      </c>
      <c r="H404">
        <f t="shared" si="24"/>
        <v>40.422499999999999</v>
      </c>
      <c r="I404">
        <f t="shared" si="27"/>
        <v>0.74075000000000002</v>
      </c>
      <c r="M404">
        <v>358</v>
      </c>
      <c r="N404">
        <v>0.98691235625081719</v>
      </c>
      <c r="O404">
        <v>-0.13666235625081724</v>
      </c>
    </row>
    <row r="405" spans="1:15" x14ac:dyDescent="0.25">
      <c r="A405" t="s">
        <v>79</v>
      </c>
      <c r="B405">
        <v>1328</v>
      </c>
      <c r="C405">
        <v>69175</v>
      </c>
      <c r="D405">
        <v>4</v>
      </c>
      <c r="E405">
        <f t="shared" si="25"/>
        <v>1.3280000000000001</v>
      </c>
      <c r="F405">
        <f t="shared" si="26"/>
        <v>69.174999999999997</v>
      </c>
      <c r="G405">
        <v>4</v>
      </c>
      <c r="H405">
        <f t="shared" si="24"/>
        <v>17.293749999999999</v>
      </c>
      <c r="I405">
        <f t="shared" si="27"/>
        <v>0.33200000000000002</v>
      </c>
      <c r="M405">
        <v>359</v>
      </c>
      <c r="N405">
        <v>1.1832241192777875</v>
      </c>
      <c r="O405">
        <v>-0.35222411927778752</v>
      </c>
    </row>
    <row r="406" spans="1:15" x14ac:dyDescent="0.25">
      <c r="A406" t="s">
        <v>79</v>
      </c>
      <c r="B406">
        <v>1522</v>
      </c>
      <c r="C406">
        <v>27240</v>
      </c>
      <c r="D406">
        <v>2</v>
      </c>
      <c r="E406">
        <f t="shared" si="25"/>
        <v>1.522</v>
      </c>
      <c r="F406">
        <f t="shared" si="26"/>
        <v>27.24</v>
      </c>
      <c r="G406">
        <v>2</v>
      </c>
      <c r="H406">
        <f t="shared" si="24"/>
        <v>13.62</v>
      </c>
      <c r="I406">
        <f t="shared" si="27"/>
        <v>0.76100000000000001</v>
      </c>
      <c r="M406">
        <v>360</v>
      </c>
      <c r="N406">
        <v>1.1994193062445344</v>
      </c>
      <c r="O406">
        <v>-0.20821930624453433</v>
      </c>
    </row>
    <row r="407" spans="1:15" x14ac:dyDescent="0.25">
      <c r="A407" t="s">
        <v>79</v>
      </c>
      <c r="B407">
        <v>1007</v>
      </c>
      <c r="C407">
        <v>35286</v>
      </c>
      <c r="D407">
        <v>2</v>
      </c>
      <c r="E407">
        <f t="shared" si="25"/>
        <v>1.0069999999999999</v>
      </c>
      <c r="F407">
        <f t="shared" si="26"/>
        <v>35.286000000000001</v>
      </c>
      <c r="G407">
        <v>2</v>
      </c>
      <c r="H407">
        <f t="shared" si="24"/>
        <v>17.643000000000001</v>
      </c>
      <c r="I407">
        <f t="shared" si="27"/>
        <v>0.50349999999999995</v>
      </c>
      <c r="M407">
        <v>361</v>
      </c>
      <c r="N407">
        <v>1.6708671755160509</v>
      </c>
      <c r="O407">
        <v>-0.27136717551605094</v>
      </c>
    </row>
    <row r="408" spans="1:15" x14ac:dyDescent="0.25">
      <c r="A408" t="s">
        <v>79</v>
      </c>
      <c r="B408">
        <v>6803</v>
      </c>
      <c r="C408">
        <v>257677</v>
      </c>
      <c r="D408">
        <v>3</v>
      </c>
      <c r="E408">
        <f t="shared" si="25"/>
        <v>6.8029999999999999</v>
      </c>
      <c r="F408">
        <f t="shared" si="26"/>
        <v>257.67700000000002</v>
      </c>
      <c r="G408">
        <v>3</v>
      </c>
      <c r="H408">
        <f t="shared" si="24"/>
        <v>85.892333333333326</v>
      </c>
      <c r="I408">
        <f t="shared" si="27"/>
        <v>2.2676666666666665</v>
      </c>
      <c r="M408">
        <v>362</v>
      </c>
      <c r="N408">
        <v>0.90290070382248544</v>
      </c>
      <c r="O408">
        <v>-0.62206737048915217</v>
      </c>
    </row>
    <row r="409" spans="1:15" x14ac:dyDescent="0.25">
      <c r="A409" t="s">
        <v>79</v>
      </c>
      <c r="B409">
        <v>1718</v>
      </c>
      <c r="C409">
        <v>39144</v>
      </c>
      <c r="D409">
        <v>2</v>
      </c>
      <c r="E409">
        <f t="shared" si="25"/>
        <v>1.718</v>
      </c>
      <c r="F409">
        <f t="shared" si="26"/>
        <v>39.143999999999998</v>
      </c>
      <c r="G409">
        <v>2</v>
      </c>
      <c r="H409">
        <f t="shared" si="24"/>
        <v>19.571999999999999</v>
      </c>
      <c r="I409">
        <f t="shared" si="27"/>
        <v>0.85899999999999999</v>
      </c>
      <c r="M409">
        <v>363</v>
      </c>
      <c r="N409">
        <v>1.1022625000987232</v>
      </c>
      <c r="O409">
        <v>-0.57026250009872315</v>
      </c>
    </row>
    <row r="410" spans="1:15" x14ac:dyDescent="0.25">
      <c r="A410" t="s">
        <v>79</v>
      </c>
      <c r="B410">
        <v>3867</v>
      </c>
      <c r="C410">
        <v>371202</v>
      </c>
      <c r="D410">
        <v>5</v>
      </c>
      <c r="E410">
        <f t="shared" si="25"/>
        <v>3.867</v>
      </c>
      <c r="F410">
        <f t="shared" si="26"/>
        <v>371.202</v>
      </c>
      <c r="G410">
        <v>5</v>
      </c>
      <c r="H410">
        <f t="shared" si="24"/>
        <v>74.240399999999994</v>
      </c>
      <c r="I410">
        <f t="shared" si="27"/>
        <v>0.77339999999999998</v>
      </c>
      <c r="M410">
        <v>364</v>
      </c>
      <c r="N410">
        <v>1.4287513248329622</v>
      </c>
      <c r="O410">
        <v>-0.45775132483296221</v>
      </c>
    </row>
    <row r="411" spans="1:15" x14ac:dyDescent="0.25">
      <c r="A411" t="s">
        <v>79</v>
      </c>
      <c r="B411">
        <v>1217</v>
      </c>
      <c r="C411">
        <v>37155</v>
      </c>
      <c r="D411">
        <v>2</v>
      </c>
      <c r="E411">
        <f t="shared" si="25"/>
        <v>1.2170000000000001</v>
      </c>
      <c r="F411">
        <f t="shared" si="26"/>
        <v>37.155000000000001</v>
      </c>
      <c r="G411">
        <v>2</v>
      </c>
      <c r="H411">
        <f t="shared" si="24"/>
        <v>18.577500000000001</v>
      </c>
      <c r="I411">
        <f t="shared" si="27"/>
        <v>0.60850000000000004</v>
      </c>
      <c r="M411">
        <v>365</v>
      </c>
      <c r="N411">
        <v>0.9529469941567863</v>
      </c>
      <c r="O411">
        <v>-0.25894699415678635</v>
      </c>
    </row>
    <row r="412" spans="1:15" x14ac:dyDescent="0.25">
      <c r="A412" t="s">
        <v>79</v>
      </c>
      <c r="B412">
        <v>6645</v>
      </c>
      <c r="C412">
        <v>111611</v>
      </c>
      <c r="D412">
        <v>5</v>
      </c>
      <c r="E412">
        <f t="shared" si="25"/>
        <v>6.6449999999999996</v>
      </c>
      <c r="F412">
        <f t="shared" si="26"/>
        <v>111.611</v>
      </c>
      <c r="G412">
        <v>5</v>
      </c>
      <c r="H412">
        <f t="shared" si="24"/>
        <v>22.322200000000002</v>
      </c>
      <c r="I412">
        <f t="shared" si="27"/>
        <v>1.329</v>
      </c>
      <c r="M412">
        <v>366</v>
      </c>
      <c r="N412">
        <v>0.84898550731972788</v>
      </c>
      <c r="O412">
        <v>-0.32315217398639451</v>
      </c>
    </row>
    <row r="413" spans="1:15" x14ac:dyDescent="0.25">
      <c r="A413" t="s">
        <v>79</v>
      </c>
      <c r="B413">
        <v>1117</v>
      </c>
      <c r="C413">
        <v>35403</v>
      </c>
      <c r="D413">
        <v>2</v>
      </c>
      <c r="E413">
        <f t="shared" si="25"/>
        <v>1.117</v>
      </c>
      <c r="F413">
        <f t="shared" si="26"/>
        <v>35.402999999999999</v>
      </c>
      <c r="G413">
        <v>2</v>
      </c>
      <c r="H413">
        <f t="shared" si="24"/>
        <v>17.701499999999999</v>
      </c>
      <c r="I413">
        <f t="shared" si="27"/>
        <v>0.5585</v>
      </c>
      <c r="M413">
        <v>367</v>
      </c>
      <c r="N413">
        <v>1.0324541875680122</v>
      </c>
      <c r="O413">
        <v>-0.43445418756801224</v>
      </c>
    </row>
    <row r="414" spans="1:15" x14ac:dyDescent="0.25">
      <c r="A414" t="s">
        <v>79</v>
      </c>
      <c r="B414">
        <v>2497</v>
      </c>
      <c r="C414">
        <v>82331</v>
      </c>
      <c r="D414">
        <v>4</v>
      </c>
      <c r="E414">
        <f t="shared" si="25"/>
        <v>2.4969999999999999</v>
      </c>
      <c r="F414">
        <f t="shared" si="26"/>
        <v>82.331000000000003</v>
      </c>
      <c r="G414">
        <v>4</v>
      </c>
      <c r="H414">
        <f t="shared" si="24"/>
        <v>20.582750000000001</v>
      </c>
      <c r="I414">
        <f t="shared" si="27"/>
        <v>0.62424999999999997</v>
      </c>
      <c r="M414">
        <v>368</v>
      </c>
      <c r="N414">
        <v>1.1979559434467402</v>
      </c>
      <c r="O414">
        <v>-0.25778927678007357</v>
      </c>
    </row>
    <row r="415" spans="1:15" x14ac:dyDescent="0.25">
      <c r="A415" t="s">
        <v>79</v>
      </c>
      <c r="B415">
        <v>2000</v>
      </c>
      <c r="C415">
        <v>37989</v>
      </c>
      <c r="D415">
        <v>3</v>
      </c>
      <c r="E415">
        <f t="shared" si="25"/>
        <v>2</v>
      </c>
      <c r="F415">
        <f t="shared" si="26"/>
        <v>37.988999999999997</v>
      </c>
      <c r="G415">
        <v>3</v>
      </c>
      <c r="H415">
        <f t="shared" si="24"/>
        <v>12.663</v>
      </c>
      <c r="I415">
        <f t="shared" si="27"/>
        <v>0.66666666666666663</v>
      </c>
      <c r="M415">
        <v>369</v>
      </c>
      <c r="N415">
        <v>1.4052024352370789</v>
      </c>
      <c r="O415">
        <v>-0.60020243523707884</v>
      </c>
    </row>
    <row r="416" spans="1:15" x14ac:dyDescent="0.25">
      <c r="A416" t="s">
        <v>79</v>
      </c>
      <c r="B416">
        <v>1684</v>
      </c>
      <c r="C416">
        <v>37000</v>
      </c>
      <c r="D416">
        <v>1</v>
      </c>
      <c r="E416">
        <f t="shared" si="25"/>
        <v>1.6839999999999999</v>
      </c>
      <c r="F416">
        <f t="shared" si="26"/>
        <v>37</v>
      </c>
      <c r="G416">
        <v>1</v>
      </c>
      <c r="H416">
        <f t="shared" si="24"/>
        <v>37</v>
      </c>
      <c r="I416">
        <f t="shared" si="27"/>
        <v>1.6839999999999999</v>
      </c>
      <c r="M416">
        <v>370</v>
      </c>
      <c r="N416">
        <v>1.2781342401170299</v>
      </c>
      <c r="O416">
        <v>-0.12580090678369671</v>
      </c>
    </row>
    <row r="417" spans="1:15" x14ac:dyDescent="0.25">
      <c r="A417" t="s">
        <v>79</v>
      </c>
      <c r="B417">
        <v>703</v>
      </c>
      <c r="C417">
        <v>25841</v>
      </c>
      <c r="D417">
        <v>2</v>
      </c>
      <c r="E417">
        <f t="shared" si="25"/>
        <v>0.70299999999999996</v>
      </c>
      <c r="F417">
        <f t="shared" si="26"/>
        <v>25.841000000000001</v>
      </c>
      <c r="G417">
        <v>2</v>
      </c>
      <c r="H417">
        <f t="shared" si="24"/>
        <v>12.920500000000001</v>
      </c>
      <c r="I417">
        <f t="shared" si="27"/>
        <v>0.35149999999999998</v>
      </c>
      <c r="M417">
        <v>371</v>
      </c>
      <c r="N417">
        <v>1.1070420552767144</v>
      </c>
      <c r="O417">
        <v>-0.38554205527671437</v>
      </c>
    </row>
    <row r="418" spans="1:15" x14ac:dyDescent="0.25">
      <c r="A418" t="s">
        <v>79</v>
      </c>
      <c r="B418">
        <v>760</v>
      </c>
      <c r="C418">
        <v>34539</v>
      </c>
      <c r="D418">
        <v>2</v>
      </c>
      <c r="E418">
        <f t="shared" si="25"/>
        <v>0.76</v>
      </c>
      <c r="F418">
        <f t="shared" si="26"/>
        <v>34.539000000000001</v>
      </c>
      <c r="G418">
        <v>2</v>
      </c>
      <c r="H418">
        <f t="shared" si="24"/>
        <v>17.269500000000001</v>
      </c>
      <c r="I418">
        <f t="shared" si="27"/>
        <v>0.38</v>
      </c>
      <c r="M418">
        <v>372</v>
      </c>
      <c r="N418">
        <v>1.1521603539266221</v>
      </c>
      <c r="O418">
        <v>-0.63066035392662212</v>
      </c>
    </row>
    <row r="419" spans="1:15" x14ac:dyDescent="0.25">
      <c r="A419" t="s">
        <v>79</v>
      </c>
      <c r="B419">
        <v>2858</v>
      </c>
      <c r="C419">
        <v>54993</v>
      </c>
      <c r="D419">
        <v>3</v>
      </c>
      <c r="E419">
        <f t="shared" si="25"/>
        <v>2.8580000000000001</v>
      </c>
      <c r="F419">
        <f t="shared" si="26"/>
        <v>54.993000000000002</v>
      </c>
      <c r="G419">
        <v>3</v>
      </c>
      <c r="H419">
        <f t="shared" si="24"/>
        <v>18.331</v>
      </c>
      <c r="I419">
        <f t="shared" si="27"/>
        <v>0.95266666666666666</v>
      </c>
      <c r="M419">
        <v>373</v>
      </c>
      <c r="N419">
        <v>0.98907674459317141</v>
      </c>
      <c r="O419">
        <v>-0.25907674459317143</v>
      </c>
    </row>
    <row r="420" spans="1:15" x14ac:dyDescent="0.25">
      <c r="A420" t="s">
        <v>79</v>
      </c>
      <c r="B420">
        <v>3618</v>
      </c>
      <c r="C420">
        <v>63675</v>
      </c>
      <c r="D420">
        <v>4</v>
      </c>
      <c r="E420">
        <f t="shared" si="25"/>
        <v>3.6179999999999999</v>
      </c>
      <c r="F420">
        <f t="shared" si="26"/>
        <v>63.674999999999997</v>
      </c>
      <c r="G420">
        <v>4</v>
      </c>
      <c r="H420">
        <f t="shared" si="24"/>
        <v>15.918749999999999</v>
      </c>
      <c r="I420">
        <f t="shared" si="27"/>
        <v>0.90449999999999997</v>
      </c>
      <c r="M420">
        <v>374</v>
      </c>
      <c r="N420">
        <v>0.99978072703306708</v>
      </c>
      <c r="O420">
        <v>-0.2647807270330671</v>
      </c>
    </row>
    <row r="421" spans="1:15" x14ac:dyDescent="0.25">
      <c r="M421">
        <v>375</v>
      </c>
      <c r="N421">
        <v>1.1390801652096192</v>
      </c>
      <c r="O421">
        <v>-0.21848016520961921</v>
      </c>
    </row>
    <row r="422" spans="1:15" x14ac:dyDescent="0.25">
      <c r="M422">
        <v>376</v>
      </c>
      <c r="N422">
        <v>1.2750967109979872</v>
      </c>
      <c r="O422">
        <v>-0.34034671099798719</v>
      </c>
    </row>
    <row r="423" spans="1:15" x14ac:dyDescent="0.25">
      <c r="M423">
        <v>377</v>
      </c>
      <c r="N423">
        <v>1.3575627252121936</v>
      </c>
      <c r="O423">
        <v>-2.1062725212193545E-2</v>
      </c>
    </row>
    <row r="424" spans="1:15" x14ac:dyDescent="0.25">
      <c r="M424">
        <v>378</v>
      </c>
      <c r="N424">
        <v>1.07342239532182</v>
      </c>
      <c r="O424">
        <v>-0.19342239532182004</v>
      </c>
    </row>
    <row r="425" spans="1:15" x14ac:dyDescent="0.25">
      <c r="M425">
        <v>379</v>
      </c>
      <c r="N425">
        <v>2.1676117435603306</v>
      </c>
      <c r="O425">
        <v>-0.95561174356033063</v>
      </c>
    </row>
    <row r="426" spans="1:15" x14ac:dyDescent="0.25">
      <c r="M426">
        <v>380</v>
      </c>
      <c r="N426">
        <v>1.067604438592435</v>
      </c>
      <c r="O426">
        <v>-4.0937771925768196E-2</v>
      </c>
    </row>
    <row r="427" spans="1:15" x14ac:dyDescent="0.25">
      <c r="M427">
        <v>381</v>
      </c>
      <c r="N427">
        <v>1.1440715383223634</v>
      </c>
      <c r="O427">
        <v>1.1428461677636559E-2</v>
      </c>
    </row>
    <row r="428" spans="1:15" x14ac:dyDescent="0.25">
      <c r="M428">
        <v>382</v>
      </c>
      <c r="N428">
        <v>1.3336890540890638</v>
      </c>
      <c r="O428">
        <v>-0.81968905408906378</v>
      </c>
    </row>
    <row r="429" spans="1:15" x14ac:dyDescent="0.25">
      <c r="M429">
        <v>383</v>
      </c>
      <c r="N429">
        <v>1.1223857879693289</v>
      </c>
      <c r="O429">
        <v>-0.25188578796932881</v>
      </c>
    </row>
    <row r="430" spans="1:15" x14ac:dyDescent="0.25">
      <c r="M430">
        <v>384</v>
      </c>
      <c r="N430">
        <v>1.3109324024840276</v>
      </c>
      <c r="O430">
        <v>-0.60943240248402764</v>
      </c>
    </row>
    <row r="431" spans="1:15" x14ac:dyDescent="0.25">
      <c r="M431">
        <v>385</v>
      </c>
      <c r="N431">
        <v>1.0619058179232446</v>
      </c>
      <c r="O431">
        <v>2.50941820767554E-2</v>
      </c>
    </row>
    <row r="432" spans="1:15" x14ac:dyDescent="0.25">
      <c r="M432">
        <v>386</v>
      </c>
      <c r="N432">
        <v>1.1864862502049223</v>
      </c>
      <c r="O432">
        <v>1.0405137497950776</v>
      </c>
    </row>
    <row r="433" spans="13:15" x14ac:dyDescent="0.25">
      <c r="M433">
        <v>387</v>
      </c>
      <c r="N433">
        <v>1.4749459937089484</v>
      </c>
      <c r="O433">
        <v>0.77572067295771818</v>
      </c>
    </row>
    <row r="434" spans="13:15" x14ac:dyDescent="0.25">
      <c r="M434">
        <v>388</v>
      </c>
      <c r="N434">
        <v>1.1809638842072139</v>
      </c>
      <c r="O434">
        <v>-0.35796388420721392</v>
      </c>
    </row>
    <row r="435" spans="13:15" x14ac:dyDescent="0.25">
      <c r="M435">
        <v>389</v>
      </c>
      <c r="N435">
        <v>1.2474914300180406</v>
      </c>
      <c r="O435">
        <v>-0.60249143001804062</v>
      </c>
    </row>
    <row r="436" spans="13:15" x14ac:dyDescent="0.25">
      <c r="M436">
        <v>390</v>
      </c>
      <c r="N436">
        <v>0.99865516628320627</v>
      </c>
      <c r="O436">
        <v>-0.45165516628320623</v>
      </c>
    </row>
    <row r="437" spans="13:15" x14ac:dyDescent="0.25">
      <c r="M437">
        <v>391</v>
      </c>
      <c r="N437">
        <v>0.98104849635480462</v>
      </c>
      <c r="O437">
        <v>-0.4682484963548047</v>
      </c>
    </row>
    <row r="438" spans="13:15" x14ac:dyDescent="0.25">
      <c r="M438">
        <v>392</v>
      </c>
      <c r="N438">
        <v>1.0299459086109675</v>
      </c>
      <c r="O438">
        <v>0.24180409138903247</v>
      </c>
    </row>
    <row r="439" spans="13:15" x14ac:dyDescent="0.25">
      <c r="M439">
        <v>393</v>
      </c>
      <c r="N439">
        <v>1.1131854218210533</v>
      </c>
      <c r="O439">
        <v>0.46881457817894678</v>
      </c>
    </row>
    <row r="440" spans="13:15" x14ac:dyDescent="0.25">
      <c r="M440">
        <v>394</v>
      </c>
      <c r="N440">
        <v>0.94723786158054113</v>
      </c>
      <c r="O440">
        <v>3.4362138419458899E-2</v>
      </c>
    </row>
    <row r="441" spans="13:15" x14ac:dyDescent="0.25">
      <c r="M441">
        <v>395</v>
      </c>
      <c r="N441">
        <v>1.1237112477156588</v>
      </c>
      <c r="O441">
        <v>-0.29921124771565877</v>
      </c>
    </row>
    <row r="442" spans="13:15" x14ac:dyDescent="0.25">
      <c r="M442">
        <v>396</v>
      </c>
      <c r="N442">
        <v>0.91321324880248544</v>
      </c>
      <c r="O442">
        <v>-0.13121324880248542</v>
      </c>
    </row>
    <row r="443" spans="13:15" x14ac:dyDescent="0.25">
      <c r="M443">
        <v>397</v>
      </c>
      <c r="N443">
        <v>1.0499913100047995</v>
      </c>
      <c r="O443">
        <v>-0.50832464333813288</v>
      </c>
    </row>
    <row r="444" spans="13:15" x14ac:dyDescent="0.25">
      <c r="M444">
        <v>398</v>
      </c>
      <c r="N444">
        <v>1.0363142599087316</v>
      </c>
      <c r="O444">
        <v>-0.39381425990873165</v>
      </c>
    </row>
    <row r="445" spans="13:15" x14ac:dyDescent="0.25">
      <c r="M445">
        <v>399</v>
      </c>
      <c r="N445">
        <v>0.97929818725931983</v>
      </c>
      <c r="O445">
        <v>-0.49429818725931984</v>
      </c>
    </row>
    <row r="446" spans="13:15" x14ac:dyDescent="0.25">
      <c r="M446">
        <v>400</v>
      </c>
      <c r="N446">
        <v>1.1600428893716836</v>
      </c>
      <c r="O446">
        <v>-0.55254288937168361</v>
      </c>
    </row>
    <row r="447" spans="13:15" x14ac:dyDescent="0.25">
      <c r="M447">
        <v>401</v>
      </c>
      <c r="N447">
        <v>1.1017533831100668</v>
      </c>
      <c r="O447">
        <v>-0.41875338311006671</v>
      </c>
    </row>
    <row r="448" spans="13:15" x14ac:dyDescent="0.25">
      <c r="M448">
        <v>402</v>
      </c>
      <c r="N448">
        <v>0.99659216244462767</v>
      </c>
      <c r="O448">
        <v>-0.4368421624446277</v>
      </c>
    </row>
    <row r="449" spans="13:15" x14ac:dyDescent="0.25">
      <c r="M449">
        <v>403</v>
      </c>
      <c r="N449">
        <v>1.2138490594746933</v>
      </c>
      <c r="O449">
        <v>-0.47309905947469333</v>
      </c>
    </row>
    <row r="450" spans="13:15" x14ac:dyDescent="0.25">
      <c r="M450">
        <v>404</v>
      </c>
      <c r="N450">
        <v>1.0108276878990026</v>
      </c>
      <c r="O450">
        <v>-0.6788276878990025</v>
      </c>
    </row>
    <row r="451" spans="13:15" x14ac:dyDescent="0.25">
      <c r="M451">
        <v>405</v>
      </c>
      <c r="N451">
        <v>1.1028286733016257</v>
      </c>
      <c r="O451">
        <v>-0.3418286733016257</v>
      </c>
    </row>
    <row r="452" spans="13:15" x14ac:dyDescent="0.25">
      <c r="M452">
        <v>406</v>
      </c>
      <c r="N452">
        <v>1.1381420809803375</v>
      </c>
      <c r="O452">
        <v>-0.63464208098033759</v>
      </c>
    </row>
    <row r="453" spans="13:15" x14ac:dyDescent="0.25">
      <c r="M453">
        <v>407</v>
      </c>
      <c r="N453">
        <v>1.6751021192435935</v>
      </c>
      <c r="O453">
        <v>0.59256454742307296</v>
      </c>
    </row>
    <row r="454" spans="13:15" x14ac:dyDescent="0.25">
      <c r="M454">
        <v>408</v>
      </c>
      <c r="N454">
        <v>1.1550746097927249</v>
      </c>
      <c r="O454">
        <v>-0.29607460979272493</v>
      </c>
    </row>
    <row r="455" spans="13:15" x14ac:dyDescent="0.25">
      <c r="M455">
        <v>409</v>
      </c>
      <c r="N455">
        <v>1.4485741381897554</v>
      </c>
      <c r="O455">
        <v>-0.67517413818975547</v>
      </c>
    </row>
    <row r="456" spans="13:15" x14ac:dyDescent="0.25">
      <c r="M456">
        <v>410</v>
      </c>
      <c r="N456">
        <v>1.1463450090130882</v>
      </c>
      <c r="O456">
        <v>-0.53784500901308818</v>
      </c>
    </row>
    <row r="457" spans="13:15" x14ac:dyDescent="0.25">
      <c r="M457">
        <v>411</v>
      </c>
      <c r="N457">
        <v>0.99284245473340693</v>
      </c>
      <c r="O457">
        <v>0.33615754526659303</v>
      </c>
    </row>
    <row r="458" spans="13:15" x14ac:dyDescent="0.25">
      <c r="M458">
        <v>412</v>
      </c>
      <c r="N458">
        <v>1.1386555869085515</v>
      </c>
      <c r="O458">
        <v>-0.58015558690855151</v>
      </c>
    </row>
    <row r="459" spans="13:15" x14ac:dyDescent="0.25">
      <c r="M459">
        <v>413</v>
      </c>
      <c r="N459">
        <v>1.0396981323074748</v>
      </c>
      <c r="O459">
        <v>-0.41544813230747479</v>
      </c>
    </row>
    <row r="460" spans="13:15" x14ac:dyDescent="0.25">
      <c r="M460">
        <v>414</v>
      </c>
      <c r="N460">
        <v>1.0323038835885419</v>
      </c>
      <c r="O460">
        <v>-0.36563721692187523</v>
      </c>
    </row>
    <row r="461" spans="13:15" x14ac:dyDescent="0.25">
      <c r="M461">
        <v>415</v>
      </c>
      <c r="N461">
        <v>1.3701798464051531</v>
      </c>
      <c r="O461">
        <v>0.31382015359484683</v>
      </c>
    </row>
    <row r="462" spans="13:15" x14ac:dyDescent="0.25">
      <c r="M462">
        <v>416</v>
      </c>
      <c r="N462">
        <v>1.0966885468608456</v>
      </c>
      <c r="O462">
        <v>-0.74518854686084568</v>
      </c>
    </row>
    <row r="463" spans="13:15" x14ac:dyDescent="0.25">
      <c r="M463">
        <v>417</v>
      </c>
      <c r="N463">
        <v>1.1348635431309717</v>
      </c>
      <c r="O463">
        <v>-0.7548635431309717</v>
      </c>
    </row>
    <row r="464" spans="13:15" x14ac:dyDescent="0.25">
      <c r="M464">
        <v>418</v>
      </c>
      <c r="N464">
        <v>1.0820569024110469</v>
      </c>
      <c r="O464">
        <v>-0.12939023574438024</v>
      </c>
    </row>
    <row r="465" spans="13:15" ht="15.75" thickBot="1" x14ac:dyDescent="0.3">
      <c r="M465" s="1">
        <v>419</v>
      </c>
      <c r="N465" s="1">
        <v>0.99875810411619659</v>
      </c>
      <c r="O465" s="1">
        <v>-9.4258104116196617E-2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Ch9.ANOVA</vt:lpstr>
      <vt:lpstr>Ch10. Nonparametric</vt:lpstr>
      <vt:lpstr>Ch10.VNrating</vt:lpstr>
      <vt:lpstr>C11.Correl</vt:lpstr>
      <vt:lpstr>Ch12.Reg.XY</vt:lpstr>
      <vt:lpstr>C12.Reg.coutries</vt:lpstr>
      <vt:lpstr>Ch12.Reg.VHLSS18.HN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BDH</dc:creator>
  <cp:lastModifiedBy>Bui Duong. Hai</cp:lastModifiedBy>
  <dcterms:created xsi:type="dcterms:W3CDTF">2022-09-09T17:10:59Z</dcterms:created>
  <dcterms:modified xsi:type="dcterms:W3CDTF">2022-11-11T19:12:17Z</dcterms:modified>
</cp:coreProperties>
</file>